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hidePivotFieldList="1" autoCompressPictures="0"/>
  <bookViews>
    <workbookView xWindow="0" yWindow="0" windowWidth="25600" windowHeight="16060" tabRatio="500" activeTab="1"/>
  </bookViews>
  <sheets>
    <sheet name="Graf_DE" sheetId="9" r:id="rId1"/>
    <sheet name="Graf_DF" sheetId="10" r:id="rId2"/>
    <sheet name="Resumo" sheetId="8" r:id="rId3"/>
    <sheet name="Resumo DESC" sheetId="6" r:id="rId4"/>
    <sheet name="Eleicoes2014 DE SC" sheetId="3" r:id="rId5"/>
    <sheet name="ALESC Partidos" sheetId="11" r:id="rId6"/>
    <sheet name="Resumo DFSC" sheetId="7" r:id="rId7"/>
    <sheet name="Eleicoes2014 DF SC" sheetId="4" r:id="rId8"/>
    <sheet name="CFESC" sheetId="12" r:id="rId9"/>
    <sheet name="ALESC" sheetId="5" r:id="rId10"/>
  </sheets>
  <externalReferences>
    <externalReference r:id="rId11"/>
  </externalReferences>
  <calcPr calcId="140000" concurrentCalc="0"/>
  <pivotCaches>
    <pivotCache cacheId="34" r:id="rId12"/>
    <pivotCache cacheId="37" r:id="rId1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4" l="1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2" i="3"/>
  <c r="D3" i="3"/>
  <c r="B29" i="7"/>
  <c r="E126" i="4"/>
  <c r="B25" i="7"/>
  <c r="B23" i="7"/>
  <c r="B22" i="7"/>
  <c r="B21" i="7"/>
  <c r="B20" i="7"/>
  <c r="B19" i="7"/>
  <c r="B4" i="7"/>
  <c r="A4" i="7"/>
  <c r="A3" i="7"/>
  <c r="B3" i="7"/>
  <c r="B2" i="7"/>
  <c r="A2" i="7"/>
  <c r="B3" i="6"/>
  <c r="A3" i="6"/>
  <c r="E41" i="3"/>
  <c r="E20" i="3"/>
  <c r="E406" i="3"/>
  <c r="B25" i="6"/>
  <c r="E405" i="3"/>
  <c r="B29" i="6"/>
  <c r="B23" i="6"/>
  <c r="B22" i="6"/>
  <c r="B21" i="6"/>
  <c r="B20" i="6"/>
  <c r="B19" i="6"/>
  <c r="C26" i="8"/>
  <c r="B26" i="8"/>
  <c r="B11" i="8"/>
  <c r="C11" i="8"/>
  <c r="C8" i="8"/>
  <c r="C9" i="8"/>
  <c r="B8" i="8"/>
  <c r="B9" i="8"/>
  <c r="C6" i="8"/>
  <c r="B6" i="8"/>
  <c r="B4" i="6"/>
  <c r="A4" i="6"/>
  <c r="E3" i="3"/>
  <c r="B2" i="6"/>
  <c r="A2" i="6"/>
  <c r="B12" i="7"/>
  <c r="B13" i="7"/>
  <c r="B14" i="7"/>
  <c r="A40" i="7"/>
  <c r="B36" i="7"/>
  <c r="B38" i="7"/>
  <c r="C35" i="7"/>
  <c r="C38" i="7"/>
  <c r="B6" i="7"/>
  <c r="B5" i="7"/>
  <c r="B7" i="7"/>
  <c r="B8" i="7"/>
  <c r="B9" i="7"/>
  <c r="B10" i="7"/>
  <c r="D38" i="7"/>
  <c r="C36" i="7"/>
  <c r="F36" i="7"/>
  <c r="G36" i="7"/>
  <c r="C2" i="7"/>
  <c r="C3" i="7"/>
  <c r="C4" i="7"/>
  <c r="D4" i="7"/>
  <c r="H36" i="7"/>
  <c r="D35" i="7"/>
  <c r="E35" i="7"/>
  <c r="F33" i="7"/>
  <c r="G33" i="7"/>
  <c r="B31" i="7"/>
  <c r="B33" i="7"/>
  <c r="B32" i="7"/>
  <c r="B30" i="7"/>
  <c r="B28" i="7"/>
  <c r="C25" i="7"/>
  <c r="D19" i="7"/>
  <c r="E19" i="7"/>
  <c r="B15" i="7"/>
  <c r="B16" i="7"/>
  <c r="C12" i="7"/>
  <c r="C10" i="7"/>
  <c r="D9" i="7"/>
  <c r="F9" i="7"/>
  <c r="C9" i="7"/>
  <c r="C8" i="7"/>
  <c r="C7" i="7"/>
  <c r="C6" i="7"/>
  <c r="A6" i="7"/>
  <c r="K5" i="7"/>
  <c r="L5" i="7"/>
  <c r="C5" i="7"/>
  <c r="B12" i="6"/>
  <c r="B13" i="6"/>
  <c r="B14" i="6"/>
  <c r="A40" i="6"/>
  <c r="B36" i="6"/>
  <c r="B38" i="6"/>
  <c r="C35" i="6"/>
  <c r="C38" i="6"/>
  <c r="B6" i="6"/>
  <c r="B5" i="6"/>
  <c r="B7" i="6"/>
  <c r="B8" i="6"/>
  <c r="B9" i="6"/>
  <c r="B10" i="6"/>
  <c r="D38" i="6"/>
  <c r="C36" i="6"/>
  <c r="F36" i="6"/>
  <c r="G36" i="6"/>
  <c r="C2" i="6"/>
  <c r="C3" i="6"/>
  <c r="C4" i="6"/>
  <c r="D4" i="6"/>
  <c r="H36" i="6"/>
  <c r="D35" i="6"/>
  <c r="E35" i="6"/>
  <c r="F33" i="6"/>
  <c r="G33" i="6"/>
  <c r="B31" i="6"/>
  <c r="B33" i="6"/>
  <c r="B32" i="6"/>
  <c r="B30" i="6"/>
  <c r="B28" i="6"/>
  <c r="C25" i="6"/>
  <c r="D19" i="6"/>
  <c r="E19" i="6"/>
  <c r="B15" i="6"/>
  <c r="B16" i="6"/>
  <c r="C12" i="6"/>
  <c r="C10" i="6"/>
  <c r="D9" i="6"/>
  <c r="F9" i="6"/>
  <c r="C9" i="6"/>
  <c r="C8" i="6"/>
  <c r="C7" i="6"/>
  <c r="C6" i="6"/>
  <c r="A6" i="6"/>
  <c r="K5" i="6"/>
  <c r="L5" i="6"/>
  <c r="C5" i="6"/>
  <c r="E125" i="4"/>
  <c r="E17" i="4"/>
  <c r="E8" i="4"/>
  <c r="E4" i="4"/>
</calcChain>
</file>

<file path=xl/comments1.xml><?xml version="1.0" encoding="utf-8"?>
<comments xmlns="http://schemas.openxmlformats.org/spreadsheetml/2006/main">
  <authors>
    <author>Carlos Roberto Teixeira Netto</author>
  </authors>
  <commentList>
    <comment ref="F33" authorId="0">
      <text>
        <r>
          <rPr>
            <b/>
            <sz val="9"/>
            <color indexed="81"/>
            <rFont val="Calibri"/>
            <family val="2"/>
            <charset val="134"/>
          </rPr>
          <t>Carlos Roberto Teixeira Netto:</t>
        </r>
        <r>
          <rPr>
            <sz val="9"/>
            <color indexed="81"/>
            <rFont val="Calibri"/>
            <family val="2"/>
            <charset val="134"/>
          </rPr>
          <t xml:space="preserve">
média de votos da minoria menos votada.</t>
        </r>
      </text>
    </comment>
    <comment ref="G33" authorId="0">
      <text>
        <r>
          <rPr>
            <b/>
            <sz val="9"/>
            <color indexed="81"/>
            <rFont val="Calibri"/>
            <family val="2"/>
            <charset val="134"/>
          </rPr>
          <t>Carlos Roberto Teixeira Netto:</t>
        </r>
        <r>
          <rPr>
            <sz val="9"/>
            <color indexed="81"/>
            <rFont val="Calibri"/>
            <family val="2"/>
            <charset val="134"/>
          </rPr>
          <t xml:space="preserve">
% do QE</t>
        </r>
      </text>
    </comment>
    <comment ref="C36" authorId="0">
      <text>
        <r>
          <rPr>
            <b/>
            <sz val="9"/>
            <color indexed="81"/>
            <rFont val="Calibri"/>
            <family val="2"/>
            <charset val="134"/>
          </rPr>
          <t>Carlos Roberto Teixeira Netto:</t>
        </r>
        <r>
          <rPr>
            <sz val="9"/>
            <color indexed="81"/>
            <rFont val="Calibri"/>
            <family val="2"/>
            <charset val="134"/>
          </rPr>
          <t xml:space="preserve">
Votos para eleger a maioria menos votada com 50% do QE</t>
        </r>
      </text>
    </comment>
  </commentList>
</comments>
</file>

<file path=xl/comments2.xml><?xml version="1.0" encoding="utf-8"?>
<comments xmlns="http://schemas.openxmlformats.org/spreadsheetml/2006/main">
  <authors>
    <author>Carlos Roberto Teixeira Netto</author>
  </authors>
  <commentList>
    <comment ref="F33" authorId="0">
      <text>
        <r>
          <rPr>
            <b/>
            <sz val="9"/>
            <color indexed="81"/>
            <rFont val="Calibri"/>
            <family val="2"/>
            <charset val="134"/>
          </rPr>
          <t>Carlos Roberto Teixeira Netto:</t>
        </r>
        <r>
          <rPr>
            <sz val="9"/>
            <color indexed="81"/>
            <rFont val="Calibri"/>
            <family val="2"/>
            <charset val="134"/>
          </rPr>
          <t xml:space="preserve">
média de votos da minoria menos votada.</t>
        </r>
      </text>
    </comment>
    <comment ref="G33" authorId="0">
      <text>
        <r>
          <rPr>
            <b/>
            <sz val="9"/>
            <color indexed="81"/>
            <rFont val="Calibri"/>
            <family val="2"/>
            <charset val="134"/>
          </rPr>
          <t>Carlos Roberto Teixeira Netto:</t>
        </r>
        <r>
          <rPr>
            <sz val="9"/>
            <color indexed="81"/>
            <rFont val="Calibri"/>
            <family val="2"/>
            <charset val="134"/>
          </rPr>
          <t xml:space="preserve">
% do QE</t>
        </r>
      </text>
    </comment>
    <comment ref="C36" authorId="0">
      <text>
        <r>
          <rPr>
            <b/>
            <sz val="9"/>
            <color indexed="81"/>
            <rFont val="Calibri"/>
            <family val="2"/>
            <charset val="134"/>
          </rPr>
          <t>Carlos Roberto Teixeira Netto:</t>
        </r>
        <r>
          <rPr>
            <sz val="9"/>
            <color indexed="81"/>
            <rFont val="Calibri"/>
            <family val="2"/>
            <charset val="134"/>
          </rPr>
          <t xml:space="preserve">
Votos para eleger a maioria menos votada com 50% do QE</t>
        </r>
      </text>
    </comment>
  </commentList>
</comments>
</file>

<file path=xl/sharedStrings.xml><?xml version="1.0" encoding="utf-8"?>
<sst xmlns="http://schemas.openxmlformats.org/spreadsheetml/2006/main" count="1003" uniqueCount="774">
  <si>
    <t>Eleições Deputados Estaduais 2014 - Santa Catarina</t>
  </si>
  <si>
    <t>Votos</t>
  </si>
  <si>
    <t>%</t>
  </si>
  <si>
    <t>Elegeram</t>
  </si>
  <si>
    <t xml:space="preserve"> Votos de Legenda</t>
  </si>
  <si>
    <t xml:space="preserve"> Brancos</t>
  </si>
  <si>
    <t xml:space="preserve"> Nulos</t>
  </si>
  <si>
    <t xml:space="preserve"> Abstenções</t>
  </si>
  <si>
    <t>Não Elegeram</t>
  </si>
  <si>
    <t>Total de Eleitores</t>
  </si>
  <si>
    <t>Informações</t>
  </si>
  <si>
    <t xml:space="preserve"> </t>
  </si>
  <si>
    <t xml:space="preserve">  </t>
  </si>
  <si>
    <t>Votos Válidos</t>
  </si>
  <si>
    <t>Deputados Estaduais</t>
  </si>
  <si>
    <t>Quociente Eleitoral</t>
  </si>
  <si>
    <t>Candidatos</t>
  </si>
  <si>
    <t>Candidatos por Cadeira</t>
  </si>
  <si>
    <t>http://g1.globo.com/politica/eleicoes/2014/sc/apuracao-votos.html</t>
  </si>
  <si>
    <t>VOTOS APURADOS</t>
  </si>
  <si>
    <t xml:space="preserve">VÁLIDOS </t>
  </si>
  <si>
    <t xml:space="preserve">BRANCOS </t>
  </si>
  <si>
    <t xml:space="preserve">NULOS </t>
  </si>
  <si>
    <t xml:space="preserve">ABSTENÇÃO </t>
  </si>
  <si>
    <t>candidatos</t>
  </si>
  <si>
    <t>cadeiras</t>
  </si>
  <si>
    <t>Votos Nominais</t>
  </si>
  <si>
    <t>Total Eleitores</t>
  </si>
  <si>
    <t>Eleições Deputados Federais 2014 - Santa Catarina</t>
  </si>
  <si>
    <t>Eleito</t>
  </si>
  <si>
    <t>% QE</t>
  </si>
  <si>
    <t>Votos Acum.</t>
  </si>
  <si>
    <t>Partido</t>
  </si>
  <si>
    <t xml:space="preserve">Fonte: </t>
  </si>
  <si>
    <t>GELSON MERISIO - PSD</t>
  </si>
  <si>
    <t>Sim</t>
  </si>
  <si>
    <t>PSD</t>
  </si>
  <si>
    <t>JOSÉ NEI ASCARI - PSD</t>
  </si>
  <si>
    <t>ISMAEL DOS SANTOS - PSD</t>
  </si>
  <si>
    <t>MILTON HOBUS - PSD</t>
  </si>
  <si>
    <t>VALDIR COBALCHINI - PMDB</t>
  </si>
  <si>
    <t>PMDB</t>
  </si>
  <si>
    <t>ALDO SCHNEIDER - PMDB</t>
  </si>
  <si>
    <t>GEAN LOUREIRO - PMDB</t>
  </si>
  <si>
    <t>JEAN KUHLMANN - PSD</t>
  </si>
  <si>
    <t>DE NADAL - PMDB</t>
  </si>
  <si>
    <t>DARCI DE MATOS - PSD</t>
  </si>
  <si>
    <t>SERAFIM VENZON - PSDB</t>
  </si>
  <si>
    <t>PSDB</t>
  </si>
  <si>
    <t>ZÉ MILTON - PP</t>
  </si>
  <si>
    <t>PP</t>
  </si>
  <si>
    <t>CHIODINI - PMDB</t>
  </si>
  <si>
    <t>MARCOS VIEIRA - PSDB</t>
  </si>
  <si>
    <t>ADA DE LUCA - PMDB</t>
  </si>
  <si>
    <t>LUCIANE CARMINATTI - PT</t>
  </si>
  <si>
    <t>PT</t>
  </si>
  <si>
    <t>PARISOTTO - DEM</t>
  </si>
  <si>
    <t>DEM</t>
  </si>
  <si>
    <t>KENNEDY NUNES - PSD</t>
  </si>
  <si>
    <t>LEONEL PAVAN - PSDB</t>
  </si>
  <si>
    <t>TITON - PMDB</t>
  </si>
  <si>
    <t>DR. VICENTE - PSDB</t>
  </si>
  <si>
    <t>DÓIA GUGLIELMI - PSDB</t>
  </si>
  <si>
    <t>SÍLVIO DREVECK - PP</t>
  </si>
  <si>
    <t>ANTONIO AGUIAR - PMDB</t>
  </si>
  <si>
    <t>MOACIR SOPELSA - PMDB</t>
  </si>
  <si>
    <t>NEODI SARETTA - PT</t>
  </si>
  <si>
    <t>ANA PAULA - PT</t>
  </si>
  <si>
    <t>MAURICIO ESKUDLARK - PSD</t>
  </si>
  <si>
    <t>GABRIEL RIBEIRO - PSD</t>
  </si>
  <si>
    <t>DIRCE HEIDERSCHEIDT - PMDB</t>
  </si>
  <si>
    <t>JOÃO AMIN - PP</t>
  </si>
  <si>
    <t>PADRE PEDRO - PT</t>
  </si>
  <si>
    <t>DIRCEU DRESCH - PT</t>
  </si>
  <si>
    <t>VALMIR COMIN - PP</t>
  </si>
  <si>
    <t>RICARDO GUIDI - PPS</t>
  </si>
  <si>
    <t>PPS</t>
  </si>
  <si>
    <t>MÁRIO MARCONDES - PR</t>
  </si>
  <si>
    <t>PR</t>
  </si>
  <si>
    <t>RODRIGO MINOTTO - PDT</t>
  </si>
  <si>
    <t xml:space="preserve"> PDT</t>
  </si>
  <si>
    <t>NATALINO LAZARE - PR</t>
  </si>
  <si>
    <t>PATRÍCIO DESTRO - PSB</t>
  </si>
  <si>
    <t>PSB</t>
  </si>
  <si>
    <t>VALDUGA - PC DO B</t>
  </si>
  <si>
    <t>PC DO B</t>
  </si>
  <si>
    <t>SALVARO - PSB</t>
  </si>
  <si>
    <t>LUIZ FERNANDO (VAMPIRO) - PMDB</t>
  </si>
  <si>
    <t>CORUJA - PMDB</t>
  </si>
  <si>
    <t>MANOEL MOTA - PMDB</t>
  </si>
  <si>
    <t>NILSON GONÇALVES - PSDB</t>
  </si>
  <si>
    <t>DOUTOR DALMO - PMDB</t>
  </si>
  <si>
    <t>BERLANDA - DEM</t>
  </si>
  <si>
    <t>MARCO ANTONIO WANROWSKY - PSDB</t>
  </si>
  <si>
    <t>ALTAIR SILVA - PP</t>
  </si>
  <si>
    <t>ROBERTO SALUM - PSD</t>
  </si>
  <si>
    <t>RENATO HINNIG - PMDB</t>
  </si>
  <si>
    <t>JAILSON LIMA - PT</t>
  </si>
  <si>
    <t>WANDERLEY AGOSTINI - PSD</t>
  </si>
  <si>
    <t>GRANDO - PMDB</t>
  </si>
  <si>
    <t>BISPO JERONIMO ALVES - PRB</t>
  </si>
  <si>
    <t>VOLNEI MORASTONI - PT</t>
  </si>
  <si>
    <t>SOLDADO LOTIN - PSOL</t>
  </si>
  <si>
    <t>DR. ELCIO - DEM</t>
  </si>
  <si>
    <t>IVON DE SOUZA - PR</t>
  </si>
  <si>
    <t>RONI WAN-DALL - PP</t>
  </si>
  <si>
    <t>OSVALDO GERN - PP</t>
  </si>
  <si>
    <t>BETO PASSOS - PT</t>
  </si>
  <si>
    <t>MARCIUS MACHADO - PR</t>
  </si>
  <si>
    <t>CARLAO - PMDB</t>
  </si>
  <si>
    <t>HEBERT WERKA - PR</t>
  </si>
  <si>
    <t>FABIO DALONSO - PSDB</t>
  </si>
  <si>
    <t>DEKA MAY - PP</t>
  </si>
  <si>
    <t>ELSON MANOEL PEREIRA - PSOL</t>
  </si>
  <si>
    <t>FÁBIO FLOR - PP</t>
  </si>
  <si>
    <t>IVAN NAATZ - PDT</t>
  </si>
  <si>
    <t>SIDNEY SABEL - PP</t>
  </si>
  <si>
    <t>DANILO REZINI - PMDB</t>
  </si>
  <si>
    <t>JOAO CARLOS GONÇALVES - PMDB</t>
  </si>
  <si>
    <t>GERVÁSIO SILVA - PP</t>
  </si>
  <si>
    <t>MATUSA - PT</t>
  </si>
  <si>
    <t>VANDERLEI DE OLIVEIRA - PT</t>
  </si>
  <si>
    <t>EVANDRO ALMEIDA - PMDB</t>
  </si>
  <si>
    <t>PASTOR JEVIS - PDT</t>
  </si>
  <si>
    <t>NÍKOLAS REIS - PROS</t>
  </si>
  <si>
    <t>VICENTE SALIBA - PDT</t>
  </si>
  <si>
    <t>CLAUDIO DALVESCO - PR</t>
  </si>
  <si>
    <t>PITANTA - DEM</t>
  </si>
  <si>
    <t>PROF. JAMES - PDT</t>
  </si>
  <si>
    <t>JEAN LEUTPRECHT - PC DO B</t>
  </si>
  <si>
    <t>JULIO RONCONI - PSB</t>
  </si>
  <si>
    <t>JULIANO PEDRINI - PT</t>
  </si>
  <si>
    <t>CIRIO VANDRESEN - PT</t>
  </si>
  <si>
    <t>ZECA BOMBEIRO - SD</t>
  </si>
  <si>
    <t>BETH TISCOSKI - PP</t>
  </si>
  <si>
    <t>SANDRO SILVA - PPS</t>
  </si>
  <si>
    <t>ROSENVALDO JUNIOR - PT</t>
  </si>
  <si>
    <t>BENTO - PT</t>
  </si>
  <si>
    <t>RICARDO GRANDO - PR</t>
  </si>
  <si>
    <t>AMARILDO RAMPELOTTI - PT</t>
  </si>
  <si>
    <t>MARCIO SANDER - PR</t>
  </si>
  <si>
    <t>RUBENS BORCHARDT - PT</t>
  </si>
  <si>
    <t>RENATINHO - PP</t>
  </si>
  <si>
    <t>IVO KONELL - PSB</t>
  </si>
  <si>
    <t>MARCELO SCHRUBBE - PSB</t>
  </si>
  <si>
    <t>CESAR PARANA - PTC</t>
  </si>
  <si>
    <t>CLAYTON BATSCHAUER - PR</t>
  </si>
  <si>
    <t>LEONARDO SECCHI - PSB</t>
  </si>
  <si>
    <t>THIAGO TAVARES - PC DO B</t>
  </si>
  <si>
    <t>PROFESSORA ODETE DE JESUS - PTN</t>
  </si>
  <si>
    <t>TAXISTA VOLTOLINI - PPS</t>
  </si>
  <si>
    <t>NILTON FREITAS - PTB</t>
  </si>
  <si>
    <t>EDER MATTOS - PR</t>
  </si>
  <si>
    <t>GELSON PADILHA - PP</t>
  </si>
  <si>
    <t>SALETE CARDOSO - PV</t>
  </si>
  <si>
    <t>ITAMAR AGNOLETTO - PSDB</t>
  </si>
  <si>
    <t>SERGIO GODINHO - PSB</t>
  </si>
  <si>
    <t>JOEL DA COSTA - PMDB</t>
  </si>
  <si>
    <t>JAIME EVARISTO - PSC</t>
  </si>
  <si>
    <t>MARCELO WERNER - PC DO B</t>
  </si>
  <si>
    <t>ROSE BARTUCHESKI - PSD</t>
  </si>
  <si>
    <t>MARIAH NASCIMENTO PEREIRA - PSB</t>
  </si>
  <si>
    <t>MARIO WITHOEFT - PP</t>
  </si>
  <si>
    <t>PINHEIRO - PSDB</t>
  </si>
  <si>
    <t>PEDRO CHAGAS - PSOL</t>
  </si>
  <si>
    <t>JUNQUEIRA JUNIOR - PR</t>
  </si>
  <si>
    <t>MARCOS SCARPATO - PT</t>
  </si>
  <si>
    <t>PROF. MAURÍCIO DA SILVA - PR</t>
  </si>
  <si>
    <t>ZUSE - PP</t>
  </si>
  <si>
    <t>DEGLABER GOULART - PMDB</t>
  </si>
  <si>
    <t>LEONEL CAMASÃO - PSOL</t>
  </si>
  <si>
    <t>LUIZINHO CAMPOS - PSB</t>
  </si>
  <si>
    <t>DR MELLO - PT</t>
  </si>
  <si>
    <t>JULIANO DA AUTOESCOLA - PP</t>
  </si>
  <si>
    <t>GELSON ALBUQUERQUE - PSB</t>
  </si>
  <si>
    <t>TOMAZI - PR</t>
  </si>
  <si>
    <t>IRINEU BEREZANSKI - PSB</t>
  </si>
  <si>
    <t>JOHNNY COELHO - PP</t>
  </si>
  <si>
    <t>JOÃO DA BEGA - PR</t>
  </si>
  <si>
    <t>FICALLY - ITACIR FIORESE - PSB</t>
  </si>
  <si>
    <t>CLEMIR SPINELLI - PSDB</t>
  </si>
  <si>
    <t>MOACIR NAZÁRIO - PT</t>
  </si>
  <si>
    <t>PAULA PELOS ANIMAIS - PSC</t>
  </si>
  <si>
    <t>JOCIMAR LIMA - PSDC</t>
  </si>
  <si>
    <t>GILDO MASSELAI - PP</t>
  </si>
  <si>
    <t>ODERI - PC DO B</t>
  </si>
  <si>
    <t>ERNESTO BERNARDINO - PP</t>
  </si>
  <si>
    <t>CABO LORO - PROS</t>
  </si>
  <si>
    <t>NEWTON SCHÉ - PSB</t>
  </si>
  <si>
    <t>MARIA LUCIA - PSC</t>
  </si>
  <si>
    <t>PICCININ - PSB</t>
  </si>
  <si>
    <t>DR. SILVESTRE - PR</t>
  </si>
  <si>
    <t>PROFESSOR JOSEMIR - PSOL</t>
  </si>
  <si>
    <t>BETO GEBAILI - PRB</t>
  </si>
  <si>
    <t>JOÃO BELTRAME - PSC</t>
  </si>
  <si>
    <t>JOSUÉ PEREIRA - PP</t>
  </si>
  <si>
    <t>ODILON FERREIRA DE OLIVEIRA - PPS</t>
  </si>
  <si>
    <t>CLEONY (CLÉO) FIGUR - PSD</t>
  </si>
  <si>
    <t>POMPEO - PSDB</t>
  </si>
  <si>
    <t>MACIESKI - PMDB</t>
  </si>
  <si>
    <t>RENATO MUNIZ - PSC</t>
  </si>
  <si>
    <t>PROFESSOR MATHEUS - PC DO B</t>
  </si>
  <si>
    <t>PEDRO BASTOS - PP</t>
  </si>
  <si>
    <t>ADAIR CERON - PSB</t>
  </si>
  <si>
    <t>BARRIGA PAPELEIRO - PR</t>
  </si>
  <si>
    <t>MAURICIO MAIA - PT</t>
  </si>
  <si>
    <t>PABLO CALLUANS - PSDB</t>
  </si>
  <si>
    <t>MARLENE KAYSER - PP</t>
  </si>
  <si>
    <t>RAFAEL MELO - PSOL</t>
  </si>
  <si>
    <t>RODRIGO FALCHETTI - PV</t>
  </si>
  <si>
    <t>ERNESTO DA IGREJA - PSC</t>
  </si>
  <si>
    <t>MARQUINHOS - PT</t>
  </si>
  <si>
    <t>KLEBER DA KEK - PP</t>
  </si>
  <si>
    <t>LUIZ PERUZZOLO - PSB</t>
  </si>
  <si>
    <t>EUCLIDES QUIDINHO - PSC</t>
  </si>
  <si>
    <t>ZICA OSMAR - PTC</t>
  </si>
  <si>
    <t>TONINHO PAGANI - PP</t>
  </si>
  <si>
    <t>JOSIEL NUNES DA SILVA - PSC</t>
  </si>
  <si>
    <t>EDENILSON PETTER - PT</t>
  </si>
  <si>
    <t>MçRCIO POLETTO - PR</t>
  </si>
  <si>
    <t>JOSƒ WILSON - PTB</t>
  </si>
  <si>
    <t>CLAUDIA PACHECO - PV</t>
  </si>
  <si>
    <t>PROFESSOR MARCOS - PV</t>
  </si>
  <si>
    <t>GEîRGIA - PSOL</t>
  </si>
  <si>
    <t>SILVA BOMBEIRO - PR</t>
  </si>
  <si>
    <t>MANJUVA CAMINHONEIRO - PP</t>
  </si>
  <si>
    <t>ALEXANDRE LEMOS - PSB</t>
  </si>
  <si>
    <t>CACIQUE HYRAL - PV</t>
  </si>
  <si>
    <t>MARIO - PT</t>
  </si>
  <si>
    <t>PROFESSOR DOMINGOS - PT</t>
  </si>
  <si>
    <t>BARTIRA - PR</t>
  </si>
  <si>
    <t>JEAN HENRIQUE DA SILVA - PPS</t>
  </si>
  <si>
    <t>HELENICE - PT</t>
  </si>
  <si>
    <t>AIRTON FERNANDES - PSC</t>
  </si>
  <si>
    <t>LUCIANO ROBERTO FISCHER - PDT</t>
  </si>
  <si>
    <t>LUCIANE PEREIRA - PT</t>
  </si>
  <si>
    <t>CABO ADRIANA - PSOL</t>
  </si>
  <si>
    <t>SARAH MACIEL - PSC</t>
  </si>
  <si>
    <t>VINA DA CAVERNA - PSOL</t>
  </si>
  <si>
    <t>JOHN FORTUNATO - PEN</t>
  </si>
  <si>
    <t>PROFESSOR CELSO O. DE SOUZA - PDT</t>
  </si>
  <si>
    <t>ADILSON BRAUN - PV</t>
  </si>
  <si>
    <t>DALVA ASSINI - PTB</t>
  </si>
  <si>
    <t>ALEXANDRE BRAGGIO - PP</t>
  </si>
  <si>
    <t>CORONEL FçTIMA - PR</t>
  </si>
  <si>
    <t>SILVIO SCHATT - PSC</t>
  </si>
  <si>
    <t>PROFESSORA ELCI - A NEGA - PC DO B</t>
  </si>
  <si>
    <t>MARCUS SODRƒ - PSTU</t>
  </si>
  <si>
    <t>MAURO BEAL - PEN</t>
  </si>
  <si>
    <t>CLAUDIO BEDUSCHI ANTONIOLLI - PDT</t>
  </si>
  <si>
    <t>CHICO DO RABAZEDO - PHS</t>
  </si>
  <si>
    <t>MAPI CRAVO - PSDB</t>
  </si>
  <si>
    <t>INDIA FAVORINO - PR</t>
  </si>
  <si>
    <t>HOFFMANN - PSC</t>
  </si>
  <si>
    <t>JEOVANNY DE LUCH - PSC</t>
  </si>
  <si>
    <t>JANETE MARTINI - PSDB</t>
  </si>
  <si>
    <t>MURILO AZEVEDO - PSOL</t>
  </si>
  <si>
    <t>ARNO DE SOUZA - PSC</t>
  </si>
  <si>
    <t>DOUGLAS PEDROSO "OTTO" - PMN</t>
  </si>
  <si>
    <t>PROFESSOR WILLIAN MEISTER - PSOL</t>
  </si>
  <si>
    <t>PROFESSOR MAURI - PTN</t>
  </si>
  <si>
    <t>JEFFERSON SCHMIDT - PEN</t>
  </si>
  <si>
    <t>MARCIO GOES - PC DO B</t>
  </si>
  <si>
    <t>DRA. CAROL IGREJA - PDT</t>
  </si>
  <si>
    <t>ANTONIO CARLOS - PSB</t>
  </si>
  <si>
    <t>LEONIR MINOZZO - PSC</t>
  </si>
  <si>
    <t>MARCOS PAULO - PPL</t>
  </si>
  <si>
    <t>ANDRƒ GON‚ALVES - PEN</t>
  </si>
  <si>
    <t>MARCOS PINAR MARCAO - PT</t>
  </si>
  <si>
    <t>RENATO SARTORI - PEN</t>
  </si>
  <si>
    <t>VANDER SCHONS - PSDB</t>
  </si>
  <si>
    <t>ELISA FERREIRA - PSOL</t>
  </si>
  <si>
    <t>RENEI ROBERTO POPPER - PSC</t>
  </si>
  <si>
    <t>ROGƒRIO ORTIZ - PSC</t>
  </si>
  <si>
    <t>LENILSO MACHADO PINTO - PDT</t>
  </si>
  <si>
    <t>APOSTOLO PITSICA - PTC</t>
  </si>
  <si>
    <t>PAULINHO DE DEUS - PV</t>
  </si>
  <si>
    <t>GILBERTO LUIZ - PV</t>
  </si>
  <si>
    <t>CESAR TECHIO - PSC</t>
  </si>
  <si>
    <t>EDENIR MELO VENTURA - PRP</t>
  </si>
  <si>
    <t>ELIANE CRISTINA - PDT</t>
  </si>
  <si>
    <t>PINTADO - PV</t>
  </si>
  <si>
    <t>MARA FERVE - PSDB</t>
  </si>
  <si>
    <t>AMENAR DE OLIVEIRA - PV</t>
  </si>
  <si>
    <t>SULEI LIMA - PSC</t>
  </si>
  <si>
    <t>TIÌO AMARAL - PSTU</t>
  </si>
  <si>
    <t>ASSIS - PSC</t>
  </si>
  <si>
    <t>RICARDÌO - PDT</t>
  </si>
  <si>
    <t>THIAGO PRAXEDES - PSC</t>
  </si>
  <si>
    <t>PROFESSOR JOSE LUIZ VAZ - PHS</t>
  </si>
  <si>
    <t>BRAGUINHA - PSC</t>
  </si>
  <si>
    <t>LUCIANA BIONDO - PSDB</t>
  </si>
  <si>
    <t>JORGINHO LAUTERT - PSDB</t>
  </si>
  <si>
    <t>SUELI APARECIDA DE SOUZA - PP</t>
  </si>
  <si>
    <t>DARCI CHUTANDO BALDE - PTN</t>
  </si>
  <si>
    <t>CANTOR HEROI - PSC</t>
  </si>
  <si>
    <t>ANTONIO DEOLINDO - PV</t>
  </si>
  <si>
    <t>NEIVA PASSOS MIGUEL - PSDB</t>
  </si>
  <si>
    <t>RENATA MATIELLO - PEN</t>
  </si>
  <si>
    <t>MARIO CESAR - PSC</t>
  </si>
  <si>
    <t>JOÌOZINHO DO CD - PSC</t>
  </si>
  <si>
    <t>JUAREZ SANTIAGO - PT DO B</t>
  </si>
  <si>
    <t>PAULINO BARBOSA - PSC</t>
  </si>
  <si>
    <t>MANOEL DE OLIVEIRA - PSC</t>
  </si>
  <si>
    <t>CARMELITO SMIEGUEL - PRP</t>
  </si>
  <si>
    <t>JONIVALDO MATEUS - PSC</t>
  </si>
  <si>
    <t>GENEVAL IDALINO - PPL</t>
  </si>
  <si>
    <t>IZOLETE MENDES - PSC</t>
  </si>
  <si>
    <t>FABIO KOESTER - PSC</t>
  </si>
  <si>
    <t>PROFESSORA KIKA - PSC</t>
  </si>
  <si>
    <t>LEANDRO GOULART - PPS</t>
  </si>
  <si>
    <t>DILETA PENSIN - PSDB</t>
  </si>
  <si>
    <t>RODRIGO CONRADI CEMA - PT DO B</t>
  </si>
  <si>
    <t>DR. INGO - PR</t>
  </si>
  <si>
    <t>WILSON ARAUJO - PSC</t>
  </si>
  <si>
    <t>ELISEU - PSB</t>
  </si>
  <si>
    <t>ELIZ BOSCO - PRP</t>
  </si>
  <si>
    <t>CƒLIO DO PV - PV</t>
  </si>
  <si>
    <t>PAULO COELHO - PSC</t>
  </si>
  <si>
    <t>VANIR FELICIANO - PMDB</t>
  </si>
  <si>
    <t>XANDI FIGUEIREDO - PRB</t>
  </si>
  <si>
    <t>ANA DO PV - PV</t>
  </si>
  <si>
    <t>JOAO MULLER - PRP</t>
  </si>
  <si>
    <t>JORGE GODINHO DA SILVA - SD</t>
  </si>
  <si>
    <t>MARCIO DUARTE - PEN</t>
  </si>
  <si>
    <t>ADRIANO SANTOS - PSL</t>
  </si>
  <si>
    <t>ANDRƒ OLIVEIRA - PPS</t>
  </si>
  <si>
    <t>ROBERTO CARLOS - PRP</t>
  </si>
  <si>
    <t>ELIS REJANE - PSB</t>
  </si>
  <si>
    <t>GASPARINO - PRP</t>
  </si>
  <si>
    <t>ALEXANDRE LEITE - PV</t>
  </si>
  <si>
    <t>DENNY SOUZA - PSC</t>
  </si>
  <si>
    <t>VIVIAN TAMAI - PP</t>
  </si>
  <si>
    <t>RUDI FREITAS - PEN</t>
  </si>
  <si>
    <t>ANNA SATHLER - PSC</t>
  </si>
  <si>
    <t>SƒRGIO MACHADO - PSC</t>
  </si>
  <si>
    <t>ROSANA BELƒ - PSOL</t>
  </si>
  <si>
    <t>ISRAEL DA SILVA - PSC</t>
  </si>
  <si>
    <t>ROSELI GEREMIA - PSOL</t>
  </si>
  <si>
    <t>CARMELINA BARJONA - PP</t>
  </si>
  <si>
    <t>JORGE SAMPAIO - PSC</t>
  </si>
  <si>
    <t>ELSA ADÌO - PSOL</t>
  </si>
  <si>
    <t>JOÌO ERNESTO KOCH - PSOL</t>
  </si>
  <si>
    <t>PASTORA SALETE - PTC</t>
  </si>
  <si>
    <t>MARIANA MELO - PRP</t>
  </si>
  <si>
    <t>JOÌOZINHO - PT DO B</t>
  </si>
  <si>
    <t>ROSE - PSC</t>
  </si>
  <si>
    <t>HAROLDO - PT DO B</t>
  </si>
  <si>
    <t>RAFAEL PINGUIM - PPL</t>
  </si>
  <si>
    <t>ADRIANO DE LIZ - PHS</t>
  </si>
  <si>
    <t>MARLENE KJELLIN - PSC</t>
  </si>
  <si>
    <t>LINO - PT DO B</t>
  </si>
  <si>
    <t>KARINA SINOPOLI - PRP</t>
  </si>
  <si>
    <t>ROMçRIO CAMPOS - PSOL</t>
  </si>
  <si>
    <t>ETO CORAL - PEN</t>
  </si>
  <si>
    <t>IRONE FALCONI - PSOL</t>
  </si>
  <si>
    <t>DURVAL - PPL</t>
  </si>
  <si>
    <t>ANGELITA MATEUS - PSC</t>
  </si>
  <si>
    <t>VILSON RENATO - PSDC</t>
  </si>
  <si>
    <t>PROFESSOR JUAREZ - PSC</t>
  </si>
  <si>
    <t>PROF» ELIZETE - PSC</t>
  </si>
  <si>
    <t>JOSE EDUARDO - PSL</t>
  </si>
  <si>
    <t>CLAUDIA MARINHO - PV</t>
  </si>
  <si>
    <t>FOSSATI - PSOL</t>
  </si>
  <si>
    <t>SOCORRO LISBOA - PPS</t>
  </si>
  <si>
    <t>KATIANE SANTOS - PTN</t>
  </si>
  <si>
    <t>FRANK - PSC</t>
  </si>
  <si>
    <t>ELAINE OTTO - PPS</t>
  </si>
  <si>
    <t>RïNALDY LEMOS - PR</t>
  </si>
  <si>
    <t>FçTIMA RABELLO - PRP</t>
  </si>
  <si>
    <t>MARCIA FERNANDES - PMN</t>
  </si>
  <si>
    <t>LUIZ HAVEROTH - PRP</t>
  </si>
  <si>
    <t>CARMEN - PT DO B</t>
  </si>
  <si>
    <t>MONICA BERTOLINI - PV</t>
  </si>
  <si>
    <t>ANTONIO LUIZ - PSC</t>
  </si>
  <si>
    <t>JASLLANA VILLANI - PP</t>
  </si>
  <si>
    <t>LOURDES - PPS</t>
  </si>
  <si>
    <t>CAROLINE CHARAO - PRTB</t>
  </si>
  <si>
    <t>MARISA HILBERT - DEM</t>
  </si>
  <si>
    <t>JOANA ANGELITA - PT</t>
  </si>
  <si>
    <t>SALETE ROCHA - PTC</t>
  </si>
  <si>
    <t>KARINA - PSC</t>
  </si>
  <si>
    <t>ANADIA NOVACK - PC DO B</t>
  </si>
  <si>
    <t>MASSOCCO - PPL</t>
  </si>
  <si>
    <t>ELIN CERYNO - PSTU</t>
  </si>
  <si>
    <t>SARA MELO - PT DO B</t>
  </si>
  <si>
    <t>ISABEL DOERNER - PRTB</t>
  </si>
  <si>
    <t>JULIO CAMINHA - PRP</t>
  </si>
  <si>
    <t>RODRIGO MARQUES DA ROSA - PEN</t>
  </si>
  <si>
    <t>KELI OLIVEIRA - PSDB</t>
  </si>
  <si>
    <t>PAULO ANTUNES - PSC</t>
  </si>
  <si>
    <t>ESPIRITO SANTO - PPL</t>
  </si>
  <si>
    <t>CAROLINA DUARTE TURCO - PPL</t>
  </si>
  <si>
    <t>DOUGLAS SANTELLANO - PSOL</t>
  </si>
  <si>
    <t>TATIANE REITZ - PTC</t>
  </si>
  <si>
    <t>FRAN‚A - PPS</t>
  </si>
  <si>
    <t>TEVEZ MACHADO - PEN</t>
  </si>
  <si>
    <t>CLÁUDIA NADAL - PP</t>
  </si>
  <si>
    <t>JEFFERSON GIZZI - PSOL</t>
  </si>
  <si>
    <t>KEILA FARIAS - PSC</t>
  </si>
  <si>
    <t>SILVIA MARIA - PP</t>
  </si>
  <si>
    <t>SILVIO CESAR AZEVEDO DE SOUZA - PHS</t>
  </si>
  <si>
    <t>ALESSANDRA SIPPEL - PRP</t>
  </si>
  <si>
    <t>ELIETE - PMDB</t>
  </si>
  <si>
    <t>MARCELO VIDAL - PEN</t>
  </si>
  <si>
    <t>VANESSA DE OLIVEIRA - PSOL</t>
  </si>
  <si>
    <t>ELIANE RODRIGUES - PSC</t>
  </si>
  <si>
    <t>ANA MARIA - PSC</t>
  </si>
  <si>
    <t>ANGELITA - PRP</t>
  </si>
  <si>
    <t>DR. XIXA - PHS</t>
  </si>
  <si>
    <t>ELIANA PONTES - PSC</t>
  </si>
  <si>
    <t>ROGERIO CUNHA - PHS</t>
  </si>
  <si>
    <t>IZABEL - PTC</t>
  </si>
  <si>
    <t>YARA - PMDB</t>
  </si>
  <si>
    <t>DRA GUEDES - PP</t>
  </si>
  <si>
    <t>VIVIAN FLORES DOS SANTOS - PDT</t>
  </si>
  <si>
    <t>KARIN CRISTINA CAMARGO - PDT</t>
  </si>
  <si>
    <t>LAU - PSDB</t>
  </si>
  <si>
    <t>THAMIRIS - PMDB</t>
  </si>
  <si>
    <t>IVAN FERRARI - PRP</t>
  </si>
  <si>
    <t>J RODRIGUES - PEN</t>
  </si>
  <si>
    <t>NARA BILHALVA - PP</t>
  </si>
  <si>
    <t>ROSE DIONIZ - PPL</t>
  </si>
  <si>
    <t>SONIA MARIA - PT</t>
  </si>
  <si>
    <t>VANDERLEI SOARES - PRP</t>
  </si>
  <si>
    <t>CELONI - PPS</t>
  </si>
  <si>
    <t>ANDREA LEAL - PR</t>
  </si>
  <si>
    <t>DINHA - PMDB</t>
  </si>
  <si>
    <t>MALU MELLO - PR</t>
  </si>
  <si>
    <t>LUCIMAR NUNES - PTB</t>
  </si>
  <si>
    <t>VANESSA WITT - PRTB</t>
  </si>
  <si>
    <t>VERALUCIA - PRP</t>
  </si>
  <si>
    <t>KARINA GONÇALVES - PPS</t>
  </si>
  <si>
    <t>FERNANDA TORRES - PRP</t>
  </si>
  <si>
    <t>TAMYRIS ZEFERINO - PR</t>
  </si>
  <si>
    <t>ELENA GIANGARELI - PRTB</t>
  </si>
  <si>
    <t>ELISANE MARCOS DE FARIAS - DEM</t>
  </si>
  <si>
    <t>TERESINHA ZANELLA - PR</t>
  </si>
  <si>
    <t>LUCIA VERÍSSIMO - PP</t>
  </si>
  <si>
    <t>GLAUCIA AGUIAR - PR</t>
  </si>
  <si>
    <t>DAGOMAR CARNEIRO - PSB</t>
  </si>
  <si>
    <t>EDEMAR RATKIEWICZ - PRP</t>
  </si>
  <si>
    <t>EDINHO OLEGARIO - PDT</t>
  </si>
  <si>
    <t>ELBIO BOLDORI - PRP</t>
  </si>
  <si>
    <t>ELMIS - PMDB</t>
  </si>
  <si>
    <t>GILMAR KNAESEL - PSDB</t>
  </si>
  <si>
    <t>JOSE MARTINS - PRP</t>
  </si>
  <si>
    <t>LUCAS DOLESKI - PRP</t>
  </si>
  <si>
    <t>MARCO RODRIGUES - PHS</t>
  </si>
  <si>
    <t>VICTOR HUGO - PRP</t>
  </si>
  <si>
    <t>ESPERIDIÃO AMIN - PP</t>
  </si>
  <si>
    <t>JOÃO RODRIGUES - PSD</t>
  </si>
  <si>
    <t>MAURO MARIANI - PMDB</t>
  </si>
  <si>
    <t>JORGINHO MELLO - PR</t>
  </si>
  <si>
    <t>PENINHA - PMDB</t>
  </si>
  <si>
    <t>PEDRO UCZAI - PT</t>
  </si>
  <si>
    <t>MARCO TEBALDI - PSDB</t>
  </si>
  <si>
    <t>JOÃO PAULO KLEINUBING - PSD</t>
  </si>
  <si>
    <t>JORGE BOEIRA - PP</t>
  </si>
  <si>
    <t>VALDIR COLATTO - PMDB</t>
  </si>
  <si>
    <t>DÉCIO LIMA - PT</t>
  </si>
  <si>
    <t>CESAR SOUZA - PSD</t>
  </si>
  <si>
    <t>CELSO MALDANER - PMDB</t>
  </si>
  <si>
    <t>RONALDO BENEDET - PMDB</t>
  </si>
  <si>
    <t>CARMEN ZANOTTO - PPS</t>
  </si>
  <si>
    <t>GEOVANIA DE SÁ - PSDB</t>
  </si>
  <si>
    <t>EDINHO BEZ - PMDB</t>
  </si>
  <si>
    <t>ANGELA - PC DO B</t>
  </si>
  <si>
    <t>JOVINO CARDOSO - DEM</t>
  </si>
  <si>
    <t>DR. XUXO - PSD</t>
  </si>
  <si>
    <t>FABRICIO OLIVEIRA - PSB</t>
  </si>
  <si>
    <t>ZONTA - PSB</t>
  </si>
  <si>
    <t>JAIR MIOTTO - DEM</t>
  </si>
  <si>
    <t>CARLITO MERSS - PT</t>
  </si>
  <si>
    <t>OSVALDO MAFRA - SD</t>
  </si>
  <si>
    <t>LUCI - PT</t>
  </si>
  <si>
    <t>PASTOR GOMES - PRB</t>
  </si>
  <si>
    <t>JOSÉ PAULO SERAFIM - PT</t>
  </si>
  <si>
    <t>MARLI LEANDRO - PT</t>
  </si>
  <si>
    <t>JEAN DE LIZ - PT</t>
  </si>
  <si>
    <t>ADILSON MARIANO - PT</t>
  </si>
  <si>
    <t>MOACIR DA ACAPRA (GIRALDI) - PT DO B</t>
  </si>
  <si>
    <t>DÃO KOEDDERMANN - PMDB</t>
  </si>
  <si>
    <t>ARIEL VIEIRA - PSC</t>
  </si>
  <si>
    <t>CABO DAMIANI - PSOL</t>
  </si>
  <si>
    <t>BETO COAN - PDT</t>
  </si>
  <si>
    <t>LUCAS PRESIDENTE THC - PSDB</t>
  </si>
  <si>
    <t>ALTEMIR GREGOLIN - PT</t>
  </si>
  <si>
    <t>JOÃO JOSÉ - PT</t>
  </si>
  <si>
    <t>BISPO MARCELO PIRES - PDT</t>
  </si>
  <si>
    <t>JOAO BATISTA - PSDB</t>
  </si>
  <si>
    <t>ALEXEY PORCÃO - PSB</t>
  </si>
  <si>
    <t>PROFESSOR PAULÃO - PT</t>
  </si>
  <si>
    <t>GUARACI FAGUNDES - PV</t>
  </si>
  <si>
    <t>ALEXANDRE DANIELLI - PSDB</t>
  </si>
  <si>
    <t>PROFESSOR BORRET - PSOL</t>
  </si>
  <si>
    <t>CAMARGO - PT</t>
  </si>
  <si>
    <t>MARIA TEREZA CAPRA - PT</t>
  </si>
  <si>
    <t>JULIETHE NITZ - DEM</t>
  </si>
  <si>
    <t>DR. CASSIANO UCKER - PSB</t>
  </si>
  <si>
    <t>SERGIO BOEBEL - PSDB</t>
  </si>
  <si>
    <t>EVALDINO LEITE - SD</t>
  </si>
  <si>
    <t>CLAUDIA BUS - PT</t>
  </si>
  <si>
    <t>AERCI - PT DO B</t>
  </si>
  <si>
    <t>GABRIELA SANTETTI - PSTU</t>
  </si>
  <si>
    <t>VALBERTO WIGGERS MICHELS - PT</t>
  </si>
  <si>
    <t>CORONEL REINALDO BOLDORI - PP</t>
  </si>
  <si>
    <t>DI BERTI - PSDB</t>
  </si>
  <si>
    <t>RENATA VIEIRA - PMDB</t>
  </si>
  <si>
    <t>JONAS ORBEN - PSTU</t>
  </si>
  <si>
    <t>DR. BETÃO - PSDB</t>
  </si>
  <si>
    <t>BOMBEIRO NOGUEIRA - PMN</t>
  </si>
  <si>
    <t>ROBERTO RECKZIEGEL - PTB</t>
  </si>
  <si>
    <t>GUSTAVO MACHADO - PRB</t>
  </si>
  <si>
    <t>JULIANA TORRALBA - PSOL</t>
  </si>
  <si>
    <t>CARLOS KAMINSKI - PHS</t>
  </si>
  <si>
    <t>BARBARA KIRSTEN - PRB</t>
  </si>
  <si>
    <t>ZÉ - PSD</t>
  </si>
  <si>
    <t>HERBERT ZANDOMÊNICO - PSB</t>
  </si>
  <si>
    <t>PASTOR BISPO - PTN</t>
  </si>
  <si>
    <t>ALESSANDRA CUNHACO - PSOL</t>
  </si>
  <si>
    <t>GERY DARTORA - PP</t>
  </si>
  <si>
    <t>MARIA SALETE - PRP</t>
  </si>
  <si>
    <t>ENGENHEIRO EDERSON ANTONINI - PSDB</t>
  </si>
  <si>
    <t>HUMBERTO GROSSL - PPS</t>
  </si>
  <si>
    <t>ANALTO ROMALINO DA CUNHA - PMDB</t>
  </si>
  <si>
    <t>IVAN ROCHA - PSOL</t>
  </si>
  <si>
    <t>VANDERLEI CARDOSO - PSDC</t>
  </si>
  <si>
    <t>SIDNEI PETRY - PRP</t>
  </si>
  <si>
    <t>LUCY SANTOS - PTC</t>
  </si>
  <si>
    <t>ROSANA (URSA) - PSDB</t>
  </si>
  <si>
    <t>ANACLETO OLEGARIO - PRP</t>
  </si>
  <si>
    <t>MARA REGINA NUNES HONORIO - PSD</t>
  </si>
  <si>
    <t>REJANE VARELA - PSB</t>
  </si>
  <si>
    <t>MICHÉL PINHEIRO - PSDB</t>
  </si>
  <si>
    <t>JORGE GONÇALVES / JORGINHO - PSB</t>
  </si>
  <si>
    <t>MARGARETE PHILIPPI CECCONI - PSB</t>
  </si>
  <si>
    <t>EDSON PINHEIRO - PRP</t>
  </si>
  <si>
    <t>MAYRA MENEZES - PP</t>
  </si>
  <si>
    <t>CLAUDINEY IRMÃO - PP</t>
  </si>
  <si>
    <t>FERNANDO ROBERTO GOMES - PP</t>
  </si>
  <si>
    <t>JOÃO OTÁVIO - PSOL</t>
  </si>
  <si>
    <t>PROFESSOR CHAVES - PMN</t>
  </si>
  <si>
    <t>CAROL BELLAGUARDA - PCB</t>
  </si>
  <si>
    <t>ROSA MARIA/ROSE - PSB</t>
  </si>
  <si>
    <t>PASTOR MANOEL - PMN</t>
  </si>
  <si>
    <t>CORONEL NELSON - PT DO B</t>
  </si>
  <si>
    <t>AUGUSTO SANTOS - PSDB</t>
  </si>
  <si>
    <t>MARISA DA COCADA - PT DO B</t>
  </si>
  <si>
    <t>HILÁRIO SCHERNER - PPL</t>
  </si>
  <si>
    <t>PROFESSORA DENISE PIMPÃO - PMN</t>
  </si>
  <si>
    <t>SUZANE LIMA - PT</t>
  </si>
  <si>
    <t>TANIA HEIDERSCHEIDT - PMDB</t>
  </si>
  <si>
    <t>LAURA - PT</t>
  </si>
  <si>
    <t>RICARDO AOKI - PRP</t>
  </si>
  <si>
    <t>LARI - PSOL</t>
  </si>
  <si>
    <t>NAIR DOS SANTOS - PTB</t>
  </si>
  <si>
    <t>LOURDES ZITKOSKI - PRTB</t>
  </si>
  <si>
    <t>TONY HOEPPERS - PT DO B</t>
  </si>
  <si>
    <t>OSMAR PICKLER - PRP</t>
  </si>
  <si>
    <t>GRAVUNI - PRP</t>
  </si>
  <si>
    <t>PASTOR NAPOLEÃO BONAPARTE - PTN</t>
  </si>
  <si>
    <t>JOSÉ BADO - PRP</t>
  </si>
  <si>
    <t>DIRLEI SIQUEIRA - PSD</t>
  </si>
  <si>
    <t>PROFESSORA CLARICE SPOHR - PRP</t>
  </si>
  <si>
    <t>BEATRIZ VAZ - PRP</t>
  </si>
  <si>
    <t>DIANA PEREIRA - PMN</t>
  </si>
  <si>
    <t>AURIO SOARES - PRP</t>
  </si>
  <si>
    <t>ENGº SEBASTIÃO RIBEIRO - PRP</t>
  </si>
  <si>
    <t>EVA - PT DO B</t>
  </si>
  <si>
    <t>LILIAN MOREIRA - PT DO B</t>
  </si>
  <si>
    <t>MAGDA HORST - PRP</t>
  </si>
  <si>
    <t>MAIRI CAVALHERI - PMDB</t>
  </si>
  <si>
    <t>SAULO SPEROTTO - PSDB</t>
  </si>
  <si>
    <t>Deputados</t>
  </si>
  <si>
    <t>Email</t>
  </si>
  <si>
    <t>Sala</t>
  </si>
  <si>
    <t>Telefone</t>
  </si>
  <si>
    <t>Fonte:</t>
  </si>
  <si>
    <t>http://www.alesc.sc.gov.br/portal_alesc/todos-deputados</t>
  </si>
  <si>
    <t>(*) Suplente</t>
  </si>
  <si>
    <t>Aldo Schneider</t>
  </si>
  <si>
    <t>aldoschneider@alesc.sc.gov.br</t>
  </si>
  <si>
    <t>(48) 3221-2683</t>
  </si>
  <si>
    <t>Altair Silva *</t>
  </si>
  <si>
    <t>altairsilva@alesc.sc.gov.br</t>
  </si>
  <si>
    <t>(48) 3221-2677</t>
  </si>
  <si>
    <t>Ana Paula Lima</t>
  </si>
  <si>
    <t>anapaulalima@alesc.sc.gov.br</t>
  </si>
  <si>
    <t>(48) 3221-2680</t>
  </si>
  <si>
    <t>Antonio Aguiar</t>
  </si>
  <si>
    <t>antonioaguiar@alesc.sc.gov.br</t>
  </si>
  <si>
    <t>(48) 3221-2650</t>
  </si>
  <si>
    <t>Cesar Valduga</t>
  </si>
  <si>
    <t>PCdoB</t>
  </si>
  <si>
    <t>valduga@alesc.sc.gov.br</t>
  </si>
  <si>
    <t>(48) 3221-2737</t>
  </si>
  <si>
    <t>Cleiton Salvaro</t>
  </si>
  <si>
    <t>gab.salvaro@alesc.sc.gov.br</t>
  </si>
  <si>
    <t>(48) 3221-2732</t>
  </si>
  <si>
    <t>Dalmo Claro *</t>
  </si>
  <si>
    <t>deputadodalmo@alesc.sc.gov.br</t>
  </si>
  <si>
    <t>(48) 3221-2866</t>
  </si>
  <si>
    <t>Darci de Matos</t>
  </si>
  <si>
    <t>darcidematos@alesc.sc.gov.br</t>
  </si>
  <si>
    <t>(48) 3221-2734</t>
  </si>
  <si>
    <t>Dirce Heiderscheidt</t>
  </si>
  <si>
    <t>dircesocial@gmail.com</t>
  </si>
  <si>
    <t>(48) 3221-2698</t>
  </si>
  <si>
    <t>Dirceu Dresch</t>
  </si>
  <si>
    <t>dirceu@dirceudresch.com.br</t>
  </si>
  <si>
    <t>(48) 3221-2628</t>
  </si>
  <si>
    <t>Dóia Guglielmi *</t>
  </si>
  <si>
    <t>doiaguglielmi@alesc.sc.gov.br</t>
  </si>
  <si>
    <t>(48) 3221-2632</t>
  </si>
  <si>
    <t>Fernando Coruja *</t>
  </si>
  <si>
    <t>fernandocoruja@alesc.sc.gov.br</t>
  </si>
  <si>
    <t>(48) 3221-2713</t>
  </si>
  <si>
    <t>Gabriel Ribeiro</t>
  </si>
  <si>
    <t>depgabrielribeiro@alesc.sc.gov.br</t>
  </si>
  <si>
    <t>(48) 3221-2695</t>
  </si>
  <si>
    <t>Gelson Merisio</t>
  </si>
  <si>
    <t>merisio@alesc.sc.gov.br</t>
  </si>
  <si>
    <t>(48) 3221-2692</t>
  </si>
  <si>
    <t>Ismael dos Santos</t>
  </si>
  <si>
    <t>ismael@alesc.sc.gov.br</t>
  </si>
  <si>
    <t>(48) 3221-2577</t>
  </si>
  <si>
    <t>Jean Kuhlmann</t>
  </si>
  <si>
    <t>jean@deputadojean.com.br</t>
  </si>
  <si>
    <t>(48) 3221-2704</t>
  </si>
  <si>
    <t>João Amin</t>
  </si>
  <si>
    <t>joaoamin@alesc.sc.gov.br</t>
  </si>
  <si>
    <t>(48) 3221-2745</t>
  </si>
  <si>
    <t>José Milton Scheffer</t>
  </si>
  <si>
    <t>josemilton@alesc.sc.gov.br</t>
  </si>
  <si>
    <t>(48) 3221-2671</t>
  </si>
  <si>
    <t>José Nei Ascari</t>
  </si>
  <si>
    <t>joseneiascari@alesc.sc.gov.br</t>
  </si>
  <si>
    <t>(48) 3221-2947</t>
  </si>
  <si>
    <t>Kennedy Nunes</t>
  </si>
  <si>
    <t>deputado@knunes.com.br</t>
  </si>
  <si>
    <t>(48) 3221-2653</t>
  </si>
  <si>
    <t>Luciane Carminatti</t>
  </si>
  <si>
    <t>lucianecarminatti13@gmail.com</t>
  </si>
  <si>
    <t>(48) 3221-2662</t>
  </si>
  <si>
    <t>Manoel Mota *</t>
  </si>
  <si>
    <t>mota@alesc.sc.gov.br</t>
  </si>
  <si>
    <t>(48) 3221-2674</t>
  </si>
  <si>
    <t>Marcos Vieira</t>
  </si>
  <si>
    <t>marcosvieira@alesc.sc.gov.br</t>
  </si>
  <si>
    <t>(48) 3221-2707</t>
  </si>
  <si>
    <t>Mario Marcondes</t>
  </si>
  <si>
    <t>mariomarcondes@alesc.sc.gov.br</t>
  </si>
  <si>
    <t>(48) 3221-2801</t>
  </si>
  <si>
    <t>Maurício Eskudlark</t>
  </si>
  <si>
    <t>eskudlark@alesc.sc.gov.br</t>
  </si>
  <si>
    <t>(48) 3221-2874</t>
  </si>
  <si>
    <t>Mauro de Nadal</t>
  </si>
  <si>
    <t>maurodenadal@alesc.sc.gov.br</t>
  </si>
  <si>
    <t>(48) 3221-2702</t>
  </si>
  <si>
    <t>Milton Hobus</t>
  </si>
  <si>
    <t>miltonhobus@alesc.sc.gov.br</t>
  </si>
  <si>
    <t>(48) 3221-2644</t>
  </si>
  <si>
    <t>Narcizo Parisotto</t>
  </si>
  <si>
    <t>PSC</t>
  </si>
  <si>
    <t>parisotto@alesc.sc.gov.br</t>
  </si>
  <si>
    <t>(48) 3221-2748</t>
  </si>
  <si>
    <t>Natalino Lázare</t>
  </si>
  <si>
    <t>natalino@alesc.sc.gov.br</t>
  </si>
  <si>
    <t>(48) 3221-2638</t>
  </si>
  <si>
    <t>Neodi Saretta</t>
  </si>
  <si>
    <t>gabinetesaretta@alesc.sc.gov.br</t>
  </si>
  <si>
    <t>(48) 3221-2665</t>
  </si>
  <si>
    <t>Nilso Berlanda *</t>
  </si>
  <si>
    <t>nilsoberlanda@alesc.sc.gov.br</t>
  </si>
  <si>
    <t>(48) 3221-2915</t>
  </si>
  <si>
    <t>Nilson Gonçalves *</t>
  </si>
  <si>
    <t>S/P</t>
  </si>
  <si>
    <t>nilson@alesc.sc.gov.br</t>
  </si>
  <si>
    <t>(48) 3221-2640</t>
  </si>
  <si>
    <t>Padre Pedro Baldissera</t>
  </si>
  <si>
    <t>padrepedro@alesc.sc.gov.br</t>
  </si>
  <si>
    <t>(48) 3221-2726</t>
  </si>
  <si>
    <t>Patrício Destro</t>
  </si>
  <si>
    <t>patriciodestro@alesc.sc.gov.br</t>
  </si>
  <si>
    <t>(48) 3221-2686</t>
  </si>
  <si>
    <t>Ricardo Guidi</t>
  </si>
  <si>
    <t>ricardoguidi@alesc.sc.gov.br</t>
  </si>
  <si>
    <t>(48) 3221-2667</t>
  </si>
  <si>
    <t>Rodrigo Minotto</t>
  </si>
  <si>
    <t>PDT</t>
  </si>
  <si>
    <t>rodrigominotto@alesc.sc.gov.br</t>
  </si>
  <si>
    <t>(48) 3221-2656</t>
  </si>
  <si>
    <t>Romildo Titon</t>
  </si>
  <si>
    <t>titon@alesc.sc.gov.br</t>
  </si>
  <si>
    <t>(48) 3221-2723</t>
  </si>
  <si>
    <t>Serafim Venzon</t>
  </si>
  <si>
    <t>serafimvenzon@alesc.sc.gov.br</t>
  </si>
  <si>
    <t>(48) 3221-2717</t>
  </si>
  <si>
    <t>Silvio Dreveck</t>
  </si>
  <si>
    <t>silviodreveck@alesc.sc.gov.br</t>
  </si>
  <si>
    <t>(48) 3221-2729</t>
  </si>
  <si>
    <t>Valdir Cobalchini</t>
  </si>
  <si>
    <t>cobalchini@alesc.sc.gov.br</t>
  </si>
  <si>
    <t>(48) 3221-2953</t>
  </si>
  <si>
    <t>&lt;&lt;&lt;</t>
  </si>
  <si>
    <t>&lt;&lt;&lt; Total de Votos Nominais</t>
  </si>
  <si>
    <t>&lt;&lt;&lt; Número de Candidatos</t>
  </si>
  <si>
    <t>Elegeram 3 DFs acima de 80% do QE</t>
  </si>
  <si>
    <t>Elegeram 4 DFs: [64%; 67%] QE</t>
  </si>
  <si>
    <t>Elegeram 9 DFs: [25%; 63%] QE - Maioria menos votada</t>
  </si>
  <si>
    <t>Candidatos não eleitos, com mais votos que os eleitos</t>
  </si>
  <si>
    <t>Outros candidatos não eleitos</t>
  </si>
  <si>
    <t>Elegeram 2 DEs acima de 80% do QE</t>
  </si>
  <si>
    <t>vezes mais que não elegeram para um que elegeu a MMV</t>
  </si>
  <si>
    <t>http://g1.globo.com/politica/eleicoes/2014/pr/apuracao-votos.html</t>
  </si>
  <si>
    <t>dos eleitores</t>
  </si>
  <si>
    <t>na rede</t>
  </si>
  <si>
    <t>votos nominais</t>
  </si>
  <si>
    <t>votos de legenda</t>
  </si>
  <si>
    <t>Votos Brancos e Nulos</t>
  </si>
  <si>
    <t>Poderiam ter eleitos Dep. Estaduais pelo QE</t>
  </si>
  <si>
    <t>media maioria menos votada (MMV)</t>
  </si>
  <si>
    <t>Poderiam ter eleitos Dep. Estaduais com 50% do QE</t>
  </si>
  <si>
    <t>do QE</t>
  </si>
  <si>
    <t>MMV</t>
  </si>
  <si>
    <t>minoria</t>
  </si>
  <si>
    <t>QE</t>
  </si>
  <si>
    <t>votos adic</t>
  </si>
  <si>
    <t>aum.pt.perc.</t>
  </si>
  <si>
    <t>aum.representatividade</t>
  </si>
  <si>
    <t>eleitor VN+3</t>
  </si>
  <si>
    <t>(*) Estamos considerando como Grau de Representatividade o Total de Votos Nominais recebido pelos eleitos dividido pelo Total de Eleitores.</t>
  </si>
  <si>
    <t>Não Eleitos</t>
  </si>
  <si>
    <t>Eleitos</t>
  </si>
  <si>
    <t>total</t>
  </si>
  <si>
    <t>eleitor VNet+3</t>
  </si>
  <si>
    <t>Estaduais</t>
  </si>
  <si>
    <t>Federais</t>
  </si>
  <si>
    <t>Totais</t>
  </si>
  <si>
    <t>Metas (maioria)</t>
  </si>
  <si>
    <t>Minoria</t>
  </si>
  <si>
    <t>Hab/Meta</t>
  </si>
  <si>
    <t>Eleitores/Meta</t>
  </si>
  <si>
    <t>Eleitores 2014</t>
  </si>
  <si>
    <t>Fontes:</t>
  </si>
  <si>
    <t>http://www.camara.leg.br/internet/deputado/Dep_Lista.asp?Legislatura=53&amp;Partido=QQ&amp;SX=QQ&amp;Todos=None&amp;UF=PR&amp;condic=QQ&amp;forma=lista&amp;nome=&amp;ordem=nome&amp;origem</t>
  </si>
  <si>
    <t>populacao</t>
  </si>
  <si>
    <t>https://pt.wikipedia.org/wiki/Lista_de_unidades_federativas_do_Brasil_por_popula%C3%A7%C3%A3o</t>
  </si>
  <si>
    <t>Eleições 2014</t>
  </si>
  <si>
    <t>Dep Estaduais</t>
  </si>
  <si>
    <t>Dep Federais</t>
  </si>
  <si>
    <t>Eleitores</t>
  </si>
  <si>
    <t>População SC Estim. 2016</t>
  </si>
  <si>
    <t>da populacao estimada para 2016 foram eleitores em 2014</t>
  </si>
  <si>
    <t>na rede VoteNet</t>
  </si>
  <si>
    <t>% Acumulado</t>
  </si>
  <si>
    <t>Elegeram 17 DEs: [49%; 76%] QE</t>
  </si>
  <si>
    <t>Elegeram 21 DEs: [17%; 48%] QE - Maioria menos votada</t>
  </si>
  <si>
    <t>Os 21 (maioria) Deputados Estaduais, eleitos com menos votos, tiveram bem menos que 50% do Quociente Eleitoral.</t>
  </si>
  <si>
    <t>Se lograssemos eleger, em 2018, 21 candidatos competentes e íntegros, cada um com 50% do QE, o grau de representatividade (*) aumentaria em 14%.</t>
  </si>
  <si>
    <t>Para isto precisaríamos conseguir uns 44 mil votos para cada um, nos diversos distritos.</t>
  </si>
  <si>
    <t xml:space="preserve">Se assumirmos que cada eleitor da rede VoteNet se esforçasse para conseguir 3 votos fora da rede; para cada 11.029 eleitores Vnet poderíamos eleger um deputado estadual. </t>
  </si>
  <si>
    <t>11 Deputados Federais tiveram menos que 63% do Quociente Eleitoral.</t>
  </si>
  <si>
    <t>Se lograssemos eleger, em 2018, 11 candidatos competentes e íntegros, cada um com 60% do QE, o grau de representatividade (*) aumentaria em 9%.</t>
  </si>
  <si>
    <t>Para isto precisaríamos conseguir uns 127 mil votos para cada um, nos diversos distritos.</t>
  </si>
  <si>
    <t xml:space="preserve">Se assumirmos que cada eleitor da rede VoteNet se esforçasse para conseguir 3 votos fora da rede; para cada 31.655 eleitores VNet poderíamos eleger um deputado federal. </t>
  </si>
  <si>
    <t>VOTOS NOMINAIS</t>
  </si>
  <si>
    <t>Count of Partido</t>
  </si>
  <si>
    <t>Total</t>
  </si>
  <si>
    <t>Row Labels</t>
  </si>
  <si>
    <t>Grand Total</t>
  </si>
  <si>
    <t>Deputados Estaduais - Santa Catarina - 2014</t>
  </si>
  <si>
    <t>Deputados Federais - Santa Catarina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</si>
</sst>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_-;\-* #,##0_-;_-* &quot;-&quot;??_-;_-@_-"/>
    <numFmt numFmtId="167" formatCode="_-* #,##0.00_-;\-* #,##0.00_-;_-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12"/>
      <color theme="1"/>
      <name val="Proximanova-bold"/>
    </font>
    <font>
      <b/>
      <sz val="12"/>
      <color rgb="FF333333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sz val="12"/>
      <color rgb="FF3366FF"/>
      <name val="Calibri"/>
      <scheme val="minor"/>
    </font>
    <font>
      <b/>
      <sz val="9"/>
      <color indexed="81"/>
      <name val="Calibri"/>
      <family val="2"/>
      <charset val="134"/>
    </font>
    <font>
      <sz val="9"/>
      <color indexed="81"/>
      <name val="Calibri"/>
      <family val="2"/>
      <charset val="134"/>
    </font>
    <font>
      <sz val="14"/>
      <color rgb="FF222222"/>
      <name val="Arial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164" fontId="0" fillId="0" borderId="5" xfId="1" applyNumberFormat="1" applyFont="1" applyBorder="1"/>
    <xf numFmtId="165" fontId="0" fillId="0" borderId="5" xfId="2" applyNumberFormat="1" applyFont="1" applyBorder="1"/>
    <xf numFmtId="0" fontId="0" fillId="0" borderId="6" xfId="0" applyBorder="1"/>
    <xf numFmtId="165" fontId="0" fillId="0" borderId="6" xfId="0" applyNumberFormat="1" applyBorder="1"/>
    <xf numFmtId="0" fontId="2" fillId="0" borderId="7" xfId="0" applyFont="1" applyBorder="1"/>
    <xf numFmtId="164" fontId="2" fillId="0" borderId="8" xfId="1" applyNumberFormat="1" applyFont="1" applyBorder="1"/>
    <xf numFmtId="165" fontId="2" fillId="0" borderId="8" xfId="2" applyNumberFormat="1" applyFont="1" applyBorder="1"/>
    <xf numFmtId="0" fontId="2" fillId="0" borderId="9" xfId="0" applyFont="1" applyBorder="1"/>
    <xf numFmtId="0" fontId="2" fillId="0" borderId="0" xfId="0" applyFont="1"/>
    <xf numFmtId="164" fontId="2" fillId="0" borderId="0" xfId="1" applyNumberFormat="1" applyFont="1"/>
    <xf numFmtId="0" fontId="0" fillId="0" borderId="1" xfId="0" applyBorder="1"/>
    <xf numFmtId="164" fontId="0" fillId="0" borderId="2" xfId="1" applyNumberFormat="1" applyFont="1" applyBorder="1"/>
    <xf numFmtId="9" fontId="0" fillId="0" borderId="2" xfId="2" applyFont="1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164" fontId="0" fillId="0" borderId="8" xfId="1" applyNumberFormat="1" applyFont="1" applyBorder="1"/>
    <xf numFmtId="0" fontId="0" fillId="0" borderId="8" xfId="0" applyBorder="1"/>
    <xf numFmtId="0" fontId="0" fillId="0" borderId="9" xfId="0" applyBorder="1"/>
    <xf numFmtId="0" fontId="3" fillId="0" borderId="0" xfId="3"/>
    <xf numFmtId="164" fontId="0" fillId="0" borderId="0" xfId="1" applyNumberFormat="1" applyFont="1"/>
    <xf numFmtId="164" fontId="0" fillId="0" borderId="0" xfId="0" applyNumberFormat="1"/>
    <xf numFmtId="0" fontId="4" fillId="0" borderId="5" xfId="0" applyFont="1" applyFill="1" applyBorder="1"/>
    <xf numFmtId="0" fontId="5" fillId="3" borderId="5" xfId="0" applyFont="1" applyFill="1" applyBorder="1"/>
    <xf numFmtId="9" fontId="5" fillId="3" borderId="5" xfId="2" applyFont="1" applyFill="1" applyBorder="1"/>
    <xf numFmtId="3" fontId="5" fillId="3" borderId="5" xfId="0" applyNumberFormat="1" applyFont="1" applyFill="1" applyBorder="1"/>
    <xf numFmtId="0" fontId="5" fillId="4" borderId="5" xfId="0" applyFont="1" applyFill="1" applyBorder="1"/>
    <xf numFmtId="0" fontId="5" fillId="0" borderId="5" xfId="0" applyFont="1" applyFill="1" applyBorder="1"/>
    <xf numFmtId="3" fontId="5" fillId="0" borderId="5" xfId="0" applyNumberFormat="1" applyFont="1" applyFill="1" applyBorder="1"/>
    <xf numFmtId="0" fontId="0" fillId="3" borderId="5" xfId="0" applyFill="1" applyBorder="1"/>
    <xf numFmtId="9" fontId="5" fillId="4" borderId="5" xfId="2" applyFont="1" applyFill="1" applyBorder="1"/>
    <xf numFmtId="9" fontId="5" fillId="0" borderId="5" xfId="2" applyFont="1" applyFill="1" applyBorder="1"/>
    <xf numFmtId="164" fontId="5" fillId="0" borderId="5" xfId="1" applyNumberFormat="1" applyFont="1" applyFill="1" applyBorder="1"/>
    <xf numFmtId="0" fontId="7" fillId="0" borderId="0" xfId="0" applyFont="1"/>
    <xf numFmtId="0" fontId="0" fillId="0" borderId="0" xfId="0" applyFont="1"/>
    <xf numFmtId="0" fontId="4" fillId="0" borderId="0" xfId="0" applyFont="1" applyFill="1" applyBorder="1"/>
    <xf numFmtId="0" fontId="5" fillId="5" borderId="5" xfId="0" applyFont="1" applyFill="1" applyBorder="1"/>
    <xf numFmtId="3" fontId="5" fillId="5" borderId="5" xfId="0" applyNumberFormat="1" applyFont="1" applyFill="1" applyBorder="1"/>
    <xf numFmtId="0" fontId="0" fillId="5" borderId="5" xfId="0" applyFill="1" applyBorder="1"/>
    <xf numFmtId="9" fontId="5" fillId="5" borderId="5" xfId="2" applyFont="1" applyFill="1" applyBorder="1"/>
    <xf numFmtId="0" fontId="5" fillId="7" borderId="5" xfId="0" applyFont="1" applyFill="1" applyBorder="1"/>
    <xf numFmtId="3" fontId="5" fillId="7" borderId="5" xfId="0" applyNumberFormat="1" applyFont="1" applyFill="1" applyBorder="1"/>
    <xf numFmtId="0" fontId="0" fillId="7" borderId="5" xfId="0" applyFill="1" applyBorder="1"/>
    <xf numFmtId="9" fontId="5" fillId="7" borderId="5" xfId="2" applyFont="1" applyFill="1" applyBorder="1"/>
    <xf numFmtId="0" fontId="4" fillId="7" borderId="5" xfId="0" applyFont="1" applyFill="1" applyBorder="1"/>
    <xf numFmtId="0" fontId="4" fillId="3" borderId="5" xfId="0" applyFont="1" applyFill="1" applyBorder="1"/>
    <xf numFmtId="0" fontId="4" fillId="4" borderId="5" xfId="0" applyFont="1" applyFill="1" applyBorder="1"/>
    <xf numFmtId="0" fontId="2" fillId="6" borderId="5" xfId="0" applyFont="1" applyFill="1" applyBorder="1"/>
    <xf numFmtId="3" fontId="5" fillId="4" borderId="5" xfId="0" applyNumberFormat="1" applyFont="1" applyFill="1" applyBorder="1"/>
    <xf numFmtId="164" fontId="5" fillId="4" borderId="5" xfId="1" applyNumberFormat="1" applyFont="1" applyFill="1" applyBorder="1"/>
    <xf numFmtId="164" fontId="0" fillId="4" borderId="0" xfId="0" applyNumberFormat="1" applyFill="1"/>
    <xf numFmtId="43" fontId="0" fillId="0" borderId="0" xfId="1" applyFont="1"/>
    <xf numFmtId="9" fontId="10" fillId="0" borderId="0" xfId="0" applyNumberFormat="1" applyFont="1"/>
    <xf numFmtId="164" fontId="10" fillId="0" borderId="0" xfId="1" applyNumberFormat="1" applyFont="1"/>
    <xf numFmtId="0" fontId="0" fillId="8" borderId="5" xfId="0" applyFill="1" applyBorder="1"/>
    <xf numFmtId="166" fontId="0" fillId="8" borderId="5" xfId="0" applyNumberFormat="1" applyFill="1" applyBorder="1"/>
    <xf numFmtId="166" fontId="0" fillId="8" borderId="5" xfId="6" applyNumberFormat="1" applyFont="1" applyFill="1" applyBorder="1"/>
    <xf numFmtId="164" fontId="0" fillId="8" borderId="5" xfId="1" applyNumberFormat="1" applyFont="1" applyFill="1" applyBorder="1"/>
    <xf numFmtId="9" fontId="0" fillId="8" borderId="5" xfId="2" applyFont="1" applyFill="1" applyBorder="1"/>
    <xf numFmtId="166" fontId="10" fillId="8" borderId="5" xfId="0" applyNumberFormat="1" applyFont="1" applyFill="1" applyBorder="1"/>
    <xf numFmtId="9" fontId="11" fillId="8" borderId="5" xfId="0" applyNumberFormat="1" applyFont="1" applyFill="1" applyBorder="1" applyAlignment="1">
      <alignment horizontal="left"/>
    </xf>
    <xf numFmtId="164" fontId="0" fillId="8" borderId="5" xfId="0" applyNumberFormat="1" applyFill="1" applyBorder="1"/>
    <xf numFmtId="9" fontId="0" fillId="8" borderId="5" xfId="0" applyNumberFormat="1" applyFill="1" applyBorder="1"/>
    <xf numFmtId="0" fontId="11" fillId="8" borderId="5" xfId="0" applyFont="1" applyFill="1" applyBorder="1"/>
    <xf numFmtId="165" fontId="0" fillId="8" borderId="5" xfId="2" applyNumberFormat="1" applyFont="1" applyFill="1" applyBorder="1"/>
    <xf numFmtId="0" fontId="5" fillId="6" borderId="5" xfId="0" applyFont="1" applyFill="1" applyBorder="1"/>
    <xf numFmtId="3" fontId="5" fillId="6" borderId="5" xfId="0" applyNumberFormat="1" applyFont="1" applyFill="1" applyBorder="1"/>
    <xf numFmtId="9" fontId="5" fillId="6" borderId="5" xfId="2" applyFont="1" applyFill="1" applyBorder="1"/>
    <xf numFmtId="0" fontId="0" fillId="0" borderId="5" xfId="0" applyBorder="1" applyAlignment="1"/>
    <xf numFmtId="3" fontId="0" fillId="3" borderId="5" xfId="0" applyNumberFormat="1" applyFill="1" applyBorder="1"/>
    <xf numFmtId="164" fontId="14" fillId="0" borderId="0" xfId="1" applyNumberFormat="1" applyFont="1"/>
    <xf numFmtId="0" fontId="0" fillId="0" borderId="10" xfId="0" applyFill="1" applyBorder="1"/>
    <xf numFmtId="164" fontId="0" fillId="3" borderId="0" xfId="1" applyNumberFormat="1" applyFont="1" applyFill="1"/>
    <xf numFmtId="9" fontId="0" fillId="0" borderId="0" xfId="2" applyFont="1"/>
    <xf numFmtId="0" fontId="8" fillId="0" borderId="0" xfId="0" applyFont="1"/>
    <xf numFmtId="0" fontId="0" fillId="0" borderId="2" xfId="0" applyBorder="1"/>
    <xf numFmtId="3" fontId="0" fillId="2" borderId="5" xfId="0" applyNumberFormat="1" applyFill="1" applyBorder="1"/>
    <xf numFmtId="3" fontId="0" fillId="2" borderId="6" xfId="0" applyNumberFormat="1" applyFill="1" applyBorder="1"/>
    <xf numFmtId="3" fontId="2" fillId="0" borderId="8" xfId="0" applyNumberFormat="1" applyFont="1" applyBorder="1"/>
    <xf numFmtId="3" fontId="2" fillId="0" borderId="9" xfId="0" applyNumberFormat="1" applyFont="1" applyBorder="1"/>
    <xf numFmtId="0" fontId="2" fillId="5" borderId="5" xfId="0" applyFont="1" applyFill="1" applyBorder="1"/>
    <xf numFmtId="0" fontId="0" fillId="4" borderId="5" xfId="0" applyFill="1" applyBorder="1"/>
    <xf numFmtId="0" fontId="0" fillId="0" borderId="5" xfId="0" applyFill="1" applyBorder="1"/>
    <xf numFmtId="0" fontId="6" fillId="0" borderId="5" xfId="0" applyFont="1" applyFill="1" applyBorder="1"/>
    <xf numFmtId="3" fontId="5" fillId="0" borderId="5" xfId="0" applyNumberFormat="1" applyFont="1" applyBorder="1"/>
    <xf numFmtId="0" fontId="5" fillId="0" borderId="5" xfId="0" applyFont="1" applyBorder="1"/>
    <xf numFmtId="0" fontId="4" fillId="0" borderId="5" xfId="0" applyFont="1" applyBorder="1"/>
    <xf numFmtId="0" fontId="4" fillId="9" borderId="5" xfId="0" applyFont="1" applyFill="1" applyBorder="1"/>
    <xf numFmtId="0" fontId="4" fillId="9" borderId="5" xfId="0" applyFont="1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</cellXfs>
  <cellStyles count="12">
    <cellStyle name="Comma" xfId="1" builtinId="3"/>
    <cellStyle name="Comma 2" xfId="6"/>
    <cellStyle name="Followed Hyperlink" xfId="4" builtinId="9" hidden="1"/>
    <cellStyle name="Followed Hyperlink" xfId="5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2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Distribuição dos</a:t>
            </a:r>
            <a:r>
              <a:rPr lang="en-US" baseline="0"/>
              <a:t> Eleitores - Deputados Estaduais SC 2014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63621432885981"/>
          <c:y val="0.185693259553302"/>
          <c:w val="0.459180810841403"/>
          <c:h val="0.751937022897372"/>
        </c:manualLayout>
      </c:layout>
      <c:pieChart>
        <c:varyColors val="1"/>
        <c:ser>
          <c:idx val="0"/>
          <c:order val="0"/>
          <c:tx>
            <c:strRef>
              <c:f>'Resumo DESC'!$B$1</c:f>
              <c:strCache>
                <c:ptCount val="1"/>
                <c:pt idx="0">
                  <c:v>Votos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5"/>
            <c:bubble3D val="0"/>
            <c:spPr>
              <a:solidFill>
                <a:schemeClr val="bg1"/>
              </a:solidFill>
            </c:spPr>
          </c:dPt>
          <c:dPt>
            <c:idx val="6"/>
            <c:bubble3D val="0"/>
            <c:spPr>
              <a:solidFill>
                <a:schemeClr val="tx1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dLbl>
              <c:idx val="6"/>
              <c:numFmt formatCode="#,##0;[Red]#,##0" sourceLinked="0"/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[Red]#,##0" sourceLinked="0"/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'Resumo DESC'!$A$2:$A$9</c:f>
              <c:strCache>
                <c:ptCount val="8"/>
                <c:pt idx="0">
                  <c:v>Elegeram 2 DEs acima de 80% do QE</c:v>
                </c:pt>
                <c:pt idx="1">
                  <c:v>Elegeram 17 DEs: [49%; 76%] QE</c:v>
                </c:pt>
                <c:pt idx="2">
                  <c:v>Elegeram 21 DEs: [17%; 48%] QE - Maioria menos votada</c:v>
                </c:pt>
                <c:pt idx="3">
                  <c:v> Votos de Legenda</c:v>
                </c:pt>
                <c:pt idx="4">
                  <c:v> Não Elegeram: (364 Candidatos)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'Resumo DESC'!$B$2:$B$9</c:f>
              <c:numCache>
                <c:formatCode>_(* #.##0_);_(* \(#.##0\);_(* "-"??_);_(@_)</c:formatCode>
                <c:ptCount val="8"/>
                <c:pt idx="0">
                  <c:v>192070.0</c:v>
                </c:pt>
                <c:pt idx="1">
                  <c:v>898894.0</c:v>
                </c:pt>
                <c:pt idx="2">
                  <c:v>680122.0</c:v>
                </c:pt>
                <c:pt idx="3">
                  <c:v>264050.0</c:v>
                </c:pt>
                <c:pt idx="4">
                  <c:v>1.494156E6</c:v>
                </c:pt>
                <c:pt idx="5">
                  <c:v>294771.0</c:v>
                </c:pt>
                <c:pt idx="6">
                  <c:v>234849.0</c:v>
                </c:pt>
                <c:pt idx="7">
                  <c:v>796820.0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54497169836506"/>
          <c:y val="0.302925029061467"/>
          <c:w val="0.444124572560086"/>
          <c:h val="0.443109515768267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Distribuição dos Eleitores - Deputados Federais SC 2014</a:t>
            </a:r>
            <a:endParaRPr lang="en-US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655022398000057"/>
          <c:y val="0.169806442986719"/>
          <c:w val="0.432294315298814"/>
          <c:h val="0.708258079336648"/>
        </c:manualLayout>
      </c:layout>
      <c:pieChart>
        <c:varyColors val="1"/>
        <c:ser>
          <c:idx val="0"/>
          <c:order val="0"/>
          <c:tx>
            <c:strRef>
              <c:f>'Resumo DFSC'!$B$1</c:f>
              <c:strCache>
                <c:ptCount val="1"/>
                <c:pt idx="0">
                  <c:v>Votos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bg1"/>
              </a:solidFill>
            </c:spPr>
          </c:dPt>
          <c:dPt>
            <c:idx val="6"/>
            <c:bubble3D val="0"/>
            <c:spPr>
              <a:solidFill>
                <a:schemeClr val="tx1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dLbl>
              <c:idx val="3"/>
              <c:layout>
                <c:manualLayout>
                  <c:x val="-0.0303486986283382"/>
                  <c:y val="-0.0634112490012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0825013440536397"/>
                  <c:y val="0.0468174982566676"/>
                </c:manualLayout>
              </c:layout>
              <c:numFmt formatCode="#,##0;[Red]#,##0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[Red]#,##0" sourceLinked="0"/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'Resumo DFSC'!$A$2:$A$9</c:f>
              <c:strCache>
                <c:ptCount val="8"/>
                <c:pt idx="0">
                  <c:v>Elegeram 3 DFs acima de 80% do QE</c:v>
                </c:pt>
                <c:pt idx="1">
                  <c:v>Elegeram 4 DFs: [64%; 67%] QE</c:v>
                </c:pt>
                <c:pt idx="2">
                  <c:v>Elegeram 9 DFs: [25%; 63%] QE - Maioria menos votada</c:v>
                </c:pt>
                <c:pt idx="3">
                  <c:v> Votos de Legenda</c:v>
                </c:pt>
                <c:pt idx="4">
                  <c:v> Não Elegeram: (108 Candidatos)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'Resumo DFSC'!$B$2:$B$9</c:f>
              <c:numCache>
                <c:formatCode>_(* #.##0_);_(* \(#.##0\);_(* "-"??_);_(@_)</c:formatCode>
                <c:ptCount val="8"/>
                <c:pt idx="0">
                  <c:v>647019.0</c:v>
                </c:pt>
                <c:pt idx="1">
                  <c:v>549104.0</c:v>
                </c:pt>
                <c:pt idx="2">
                  <c:v>941796.0</c:v>
                </c:pt>
                <c:pt idx="3">
                  <c:v>256238.0</c:v>
                </c:pt>
                <c:pt idx="4">
                  <c:v>982378.0</c:v>
                </c:pt>
                <c:pt idx="5">
                  <c:v>399563.0</c:v>
                </c:pt>
                <c:pt idx="6">
                  <c:v>282814.0</c:v>
                </c:pt>
                <c:pt idx="7">
                  <c:v>796820.0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5365112686716"/>
          <c:y val="0.363244152235501"/>
          <c:w val="0.431188251940223"/>
          <c:h val="0.413963301297267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cat>
            <c:strRef>
              <c:f>'ALESC Partidos'!$A$5:$A$15</c:f>
              <c:strCache>
                <c:ptCount val="11"/>
                <c:pt idx="0">
                  <c:v>PMDB</c:v>
                </c:pt>
                <c:pt idx="1">
                  <c:v>PSD</c:v>
                </c:pt>
                <c:pt idx="2">
                  <c:v>PT</c:v>
                </c:pt>
                <c:pt idx="3">
                  <c:v>PP</c:v>
                </c:pt>
                <c:pt idx="4">
                  <c:v>PSDB</c:v>
                </c:pt>
                <c:pt idx="5">
                  <c:v>PR</c:v>
                </c:pt>
                <c:pt idx="6">
                  <c:v>PSB</c:v>
                </c:pt>
                <c:pt idx="7">
                  <c:v> PDT</c:v>
                </c:pt>
                <c:pt idx="8">
                  <c:v>DEM</c:v>
                </c:pt>
                <c:pt idx="9">
                  <c:v>PC DO B</c:v>
                </c:pt>
                <c:pt idx="10">
                  <c:v>PPS</c:v>
                </c:pt>
              </c:strCache>
            </c:strRef>
          </c:cat>
          <c:val>
            <c:numRef>
              <c:f>'ALESC Partidos'!$B$5:$B$15</c:f>
              <c:numCache>
                <c:formatCode>General</c:formatCode>
                <c:ptCount val="11"/>
                <c:pt idx="0">
                  <c:v>10.0</c:v>
                </c:pt>
                <c:pt idx="1">
                  <c:v>9.0</c:v>
                </c:pt>
                <c:pt idx="2">
                  <c:v>5.0</c:v>
                </c:pt>
                <c:pt idx="3">
                  <c:v>4.0</c:v>
                </c:pt>
                <c:pt idx="4">
                  <c:v>4.0</c:v>
                </c:pt>
                <c:pt idx="5">
                  <c:v>2.0</c:v>
                </c:pt>
                <c:pt idx="6">
                  <c:v>2.0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>
            <a:defRPr sz="18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cat>
            <c:strRef>
              <c:f>CFESC!$A$5:$A$11</c:f>
              <c:strCache>
                <c:ptCount val="7"/>
                <c:pt idx="0">
                  <c:v>PMDB</c:v>
                </c:pt>
                <c:pt idx="1">
                  <c:v>PSD</c:v>
                </c:pt>
                <c:pt idx="2">
                  <c:v>PP</c:v>
                </c:pt>
                <c:pt idx="3">
                  <c:v>PSDB</c:v>
                </c:pt>
                <c:pt idx="4">
                  <c:v>PT</c:v>
                </c:pt>
                <c:pt idx="5">
                  <c:v>PPS</c:v>
                </c:pt>
                <c:pt idx="6">
                  <c:v>PR</c:v>
                </c:pt>
              </c:strCache>
            </c:strRef>
          </c:cat>
          <c:val>
            <c:numRef>
              <c:f>CFESC!$B$5:$B$11</c:f>
              <c:numCache>
                <c:formatCode>General</c:formatCode>
                <c:ptCount val="7"/>
                <c:pt idx="0">
                  <c:v>5.0</c:v>
                </c:pt>
                <c:pt idx="1">
                  <c:v>3.0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1.0</c:v>
                </c:pt>
                <c:pt idx="6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2000" b="1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3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33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4662" cy="56242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4662" cy="56242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</xdr:row>
      <xdr:rowOff>88900</xdr:rowOff>
    </xdr:from>
    <xdr:to>
      <xdr:col>14</xdr:col>
      <xdr:colOff>406400</xdr:colOff>
      <xdr:row>30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317500</xdr:colOff>
      <xdr:row>2</xdr:row>
      <xdr:rowOff>25400</xdr:rowOff>
    </xdr:from>
    <xdr:to>
      <xdr:col>14</xdr:col>
      <xdr:colOff>635000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_Eleitores_2014_DED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_DE"/>
      <sheetName val="Graf_DF"/>
      <sheetName val="Resumo"/>
      <sheetName val="Resumo DEPR"/>
      <sheetName val="Eleicoes2014 DE PR"/>
      <sheetName val="Resumo DFPR"/>
      <sheetName val="Eleicoes2014 DF PR"/>
      <sheetName val="Pop UF"/>
      <sheetName val="MesoBA"/>
      <sheetName val="MicroBA"/>
      <sheetName val="PopMunic"/>
      <sheetName val="MetropSalv"/>
      <sheetName val="PopDistritosBA"/>
      <sheetName val="BairrosSalvador"/>
      <sheetName val="Prefeituras-Bairro"/>
      <sheetName val="PopPrefBairroSalvador"/>
      <sheetName val="PopDistritos"/>
      <sheetName val="MesoMicroMunicipios"/>
      <sheetName val="Populacao_BairrosSalvador"/>
      <sheetName val="BA.csv"/>
      <sheetName val="BA distritos como bairro.csv"/>
      <sheetName val="DistritosEstFacebook"/>
      <sheetName val="BA_DistritosVoteNet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Votos</v>
          </cell>
        </row>
        <row r="2">
          <cell r="A2" t="str">
            <v>Elegeram 3 DEs acima de 80% do QE</v>
          </cell>
          <cell r="B2">
            <v>502115</v>
          </cell>
        </row>
        <row r="3">
          <cell r="A3" t="str">
            <v>Elegeram 23 DEs: [45%; 74%] QE</v>
          </cell>
          <cell r="B3">
            <v>1378448</v>
          </cell>
        </row>
        <row r="4">
          <cell r="A4" t="str">
            <v>Elegeram 28 DEs: [22%; 44%] QE - Maioria menos votada</v>
          </cell>
          <cell r="B4">
            <v>929767</v>
          </cell>
        </row>
        <row r="5">
          <cell r="A5" t="str">
            <v xml:space="preserve"> Votos de Legenda</v>
          </cell>
          <cell r="B5">
            <v>485702</v>
          </cell>
        </row>
        <row r="6">
          <cell r="A6" t="str">
            <v xml:space="preserve"> Não Elegeram: (670 Candidatos)</v>
          </cell>
          <cell r="B6">
            <v>2465158</v>
          </cell>
        </row>
        <row r="7">
          <cell r="A7" t="str">
            <v xml:space="preserve"> Brancos</v>
          </cell>
          <cell r="B7">
            <v>466385</v>
          </cell>
        </row>
        <row r="8">
          <cell r="A8" t="str">
            <v xml:space="preserve"> Nulos</v>
          </cell>
          <cell r="B8">
            <v>308676</v>
          </cell>
        </row>
        <row r="9">
          <cell r="A9" t="str">
            <v xml:space="preserve"> Abstenções</v>
          </cell>
          <cell r="B9">
            <v>1324920</v>
          </cell>
        </row>
      </sheetData>
      <sheetData sheetId="4" refreshError="1"/>
      <sheetData sheetId="5">
        <row r="1">
          <cell r="B1" t="str">
            <v>Votos</v>
          </cell>
        </row>
        <row r="2">
          <cell r="A2" t="str">
            <v>Elegeram 10 DFs acima de 80% do QE</v>
          </cell>
          <cell r="B2">
            <v>1677823</v>
          </cell>
        </row>
        <row r="3">
          <cell r="A3" t="str">
            <v>Elegeram 4 DFs: [62%; 76%] QE</v>
          </cell>
          <cell r="B3">
            <v>516079</v>
          </cell>
        </row>
        <row r="4">
          <cell r="A4" t="str">
            <v>Elegeram 16 DFs: [32%; 61%] QE</v>
          </cell>
          <cell r="B4">
            <v>1388006</v>
          </cell>
        </row>
        <row r="5">
          <cell r="A5" t="str">
            <v xml:space="preserve"> Votos de Legenda</v>
          </cell>
          <cell r="B5">
            <v>389342</v>
          </cell>
        </row>
        <row r="6">
          <cell r="A6" t="str">
            <v xml:space="preserve"> Não Elegeram: (262 Candidatos)</v>
          </cell>
          <cell r="B6">
            <v>1693972</v>
          </cell>
        </row>
        <row r="7">
          <cell r="A7" t="str">
            <v xml:space="preserve"> Brancos</v>
          </cell>
          <cell r="B7">
            <v>539065</v>
          </cell>
        </row>
        <row r="8">
          <cell r="A8" t="str">
            <v xml:space="preserve"> Nulos</v>
          </cell>
          <cell r="B8">
            <v>331964</v>
          </cell>
        </row>
        <row r="9">
          <cell r="A9" t="str">
            <v xml:space="preserve"> Abstenções</v>
          </cell>
          <cell r="B9">
            <v>1324920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 Roberto Teixeira Netto" refreshedDate="43171.403323611114" createdVersion="4" refreshedVersion="4" minRefreshableVersion="3" recordCount="40">
  <cacheSource type="worksheet">
    <worksheetSource ref="F1:F41" sheet="Eleicoes2014 DE SC"/>
  </cacheSource>
  <cacheFields count="1">
    <cacheField name="Partido" numFmtId="0">
      <sharedItems count="11">
        <s v="PSD"/>
        <s v="PMDB"/>
        <s v="PSDB"/>
        <s v="PP"/>
        <s v="PT"/>
        <s v="DEM"/>
        <s v="PPS"/>
        <s v="PR"/>
        <s v=" PDT"/>
        <s v="PSB"/>
        <s v="PC DO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rlos Roberto Teixeira Netto" refreshedDate="43171.405986689817" createdVersion="4" refreshedVersion="4" minRefreshableVersion="3" recordCount="16">
  <cacheSource type="worksheet">
    <worksheetSource ref="F1:F17" sheet="Eleicoes2014 DF SC"/>
  </cacheSource>
  <cacheFields count="1">
    <cacheField name="Partido" numFmtId="0">
      <sharedItems count="7">
        <s v="PP"/>
        <s v="PSD"/>
        <s v="PMDB"/>
        <s v="PR"/>
        <s v="PT"/>
        <s v="PSDB"/>
        <s v="PP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2"/>
  </r>
  <r>
    <x v="3"/>
  </r>
  <r>
    <x v="1"/>
  </r>
  <r>
    <x v="2"/>
  </r>
  <r>
    <x v="1"/>
  </r>
  <r>
    <x v="4"/>
  </r>
  <r>
    <x v="5"/>
  </r>
  <r>
    <x v="0"/>
  </r>
  <r>
    <x v="2"/>
  </r>
  <r>
    <x v="1"/>
  </r>
  <r>
    <x v="2"/>
  </r>
  <r>
    <x v="3"/>
  </r>
  <r>
    <x v="1"/>
  </r>
  <r>
    <x v="1"/>
  </r>
  <r>
    <x v="4"/>
  </r>
  <r>
    <x v="4"/>
  </r>
  <r>
    <x v="0"/>
  </r>
  <r>
    <x v="0"/>
  </r>
  <r>
    <x v="1"/>
  </r>
  <r>
    <x v="3"/>
  </r>
  <r>
    <x v="4"/>
  </r>
  <r>
    <x v="4"/>
  </r>
  <r>
    <x v="3"/>
  </r>
  <r>
    <x v="6"/>
  </r>
  <r>
    <x v="7"/>
  </r>
  <r>
    <x v="8"/>
  </r>
  <r>
    <x v="7"/>
  </r>
  <r>
    <x v="9"/>
  </r>
  <r>
    <x v="10"/>
  </r>
  <r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">
  <r>
    <x v="0"/>
  </r>
  <r>
    <x v="1"/>
  </r>
  <r>
    <x v="2"/>
  </r>
  <r>
    <x v="3"/>
  </r>
  <r>
    <x v="2"/>
  </r>
  <r>
    <x v="4"/>
  </r>
  <r>
    <x v="5"/>
  </r>
  <r>
    <x v="1"/>
  </r>
  <r>
    <x v="0"/>
  </r>
  <r>
    <x v="2"/>
  </r>
  <r>
    <x v="4"/>
  </r>
  <r>
    <x v="1"/>
  </r>
  <r>
    <x v="2"/>
  </r>
  <r>
    <x v="2"/>
  </r>
  <r>
    <x v="6"/>
  </r>
  <r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3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16" firstHeaderRow="2" firstDataRow="2" firstDataCol="1"/>
  <pivotFields count="1">
    <pivotField axis="axisRow" dataField="1" showAll="0">
      <items count="12">
        <item x="1"/>
        <item x="0"/>
        <item x="4"/>
        <item x="3"/>
        <item x="2"/>
        <item x="7"/>
        <item x="9"/>
        <item x="8"/>
        <item x="5"/>
        <item x="10"/>
        <item x="6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Partido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3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12" firstHeaderRow="2" firstDataRow="2" firstDataCol="1"/>
  <pivotFields count="1">
    <pivotField axis="axisRow" dataField="1" showAll="0">
      <items count="8">
        <item x="2"/>
        <item x="1"/>
        <item x="0"/>
        <item x="5"/>
        <item x="4"/>
        <item x="6"/>
        <item x="3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Partido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mara.leg.br/internet/deputado/Dep_Lista.asp?Legislatura=53&amp;Partido=QQ&amp;SX=QQ&amp;Todos=None&amp;UF=PR&amp;condic=QQ&amp;forma=lista&amp;nome=&amp;ordem=nome&amp;origem" TargetMode="External"/><Relationship Id="rId2" Type="http://schemas.openxmlformats.org/officeDocument/2006/relationships/hyperlink" Target="http://g1.globo.com/politica/eleicoes/2014/sc/apuracao-voto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g1.globo.com/politica/eleicoes/2014/sc/apuracao-votos.html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g1.globo.com/politica/eleicoes/2014/pr/apuracao-votos.html" TargetMode="Externa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125" zoomScaleNormal="125" zoomScalePageLayoutView="125" workbookViewId="0"/>
  </sheetViews>
  <sheetFormatPr baseColWidth="10" defaultRowHeight="15" x14ac:dyDescent="0"/>
  <cols>
    <col min="1" max="1" width="22.83203125" bestFit="1" customWidth="1"/>
    <col min="2" max="2" width="13.1640625" bestFit="1" customWidth="1"/>
    <col min="3" max="4" width="11.5" bestFit="1" customWidth="1"/>
    <col min="5" max="5" width="17.6640625" bestFit="1" customWidth="1"/>
  </cols>
  <sheetData>
    <row r="1" spans="1:8" ht="17">
      <c r="A1" s="75" t="s">
        <v>753</v>
      </c>
      <c r="B1" s="76">
        <v>6910583</v>
      </c>
      <c r="C1" s="21"/>
      <c r="E1" s="77"/>
      <c r="F1" s="77"/>
      <c r="G1" s="77"/>
      <c r="H1" s="77"/>
    </row>
    <row r="2" spans="1:8" ht="17">
      <c r="A2" s="21"/>
      <c r="B2" s="21"/>
      <c r="C2" s="21"/>
      <c r="E2" s="77"/>
      <c r="F2" s="77"/>
      <c r="G2" s="77"/>
      <c r="H2" s="77"/>
    </row>
    <row r="3" spans="1:8" ht="17">
      <c r="A3" s="21" t="s">
        <v>574</v>
      </c>
      <c r="B3" s="21" t="s">
        <v>737</v>
      </c>
      <c r="C3" s="21" t="s">
        <v>738</v>
      </c>
      <c r="E3" s="77"/>
      <c r="F3" s="77"/>
      <c r="G3" s="77"/>
      <c r="H3" s="77"/>
    </row>
    <row r="4" spans="1:8" ht="17">
      <c r="A4" s="21" t="s">
        <v>739</v>
      </c>
      <c r="B4" s="36">
        <v>40</v>
      </c>
      <c r="C4" s="36">
        <v>16</v>
      </c>
      <c r="E4" s="77"/>
      <c r="F4" s="77"/>
      <c r="G4" s="77"/>
      <c r="H4" s="77"/>
    </row>
    <row r="5" spans="1:8" ht="17">
      <c r="A5" s="21" t="s">
        <v>740</v>
      </c>
      <c r="B5" s="21">
        <v>21</v>
      </c>
      <c r="C5" s="21">
        <v>9</v>
      </c>
      <c r="E5" s="77"/>
      <c r="F5" s="77"/>
      <c r="G5" s="77"/>
      <c r="H5" s="77"/>
    </row>
    <row r="6" spans="1:8" ht="17">
      <c r="A6" s="21" t="s">
        <v>741</v>
      </c>
      <c r="B6" s="21">
        <f>B4-B5</f>
        <v>19</v>
      </c>
      <c r="C6" s="21">
        <f>C4-C5</f>
        <v>7</v>
      </c>
      <c r="E6" s="77"/>
      <c r="F6" s="77"/>
      <c r="G6" s="77"/>
      <c r="H6" s="77"/>
    </row>
    <row r="7" spans="1:8" ht="17">
      <c r="A7" s="21"/>
      <c r="B7" s="21"/>
      <c r="C7" s="21"/>
      <c r="E7" s="77"/>
      <c r="F7" s="77"/>
      <c r="G7" s="77"/>
      <c r="H7" s="77"/>
    </row>
    <row r="8" spans="1:8" ht="17">
      <c r="A8" s="21" t="s">
        <v>742</v>
      </c>
      <c r="B8" s="7">
        <f>B1/B5</f>
        <v>329075.38095238095</v>
      </c>
      <c r="C8" s="7">
        <f>B1/C5</f>
        <v>767842.5555555555</v>
      </c>
      <c r="E8" s="77"/>
      <c r="F8" s="77"/>
      <c r="G8" s="77"/>
      <c r="H8" s="77"/>
    </row>
    <row r="9" spans="1:8" ht="17">
      <c r="A9" s="78" t="s">
        <v>743</v>
      </c>
      <c r="B9" s="28">
        <f>C11*B8</f>
        <v>231225.33333333334</v>
      </c>
      <c r="C9" s="28">
        <f>C8*C11</f>
        <v>539525.77777777775</v>
      </c>
      <c r="E9" s="77"/>
      <c r="F9" s="77"/>
      <c r="G9" s="77"/>
      <c r="H9" s="77"/>
    </row>
    <row r="10" spans="1:8" ht="17">
      <c r="E10" s="77"/>
      <c r="F10" s="77"/>
      <c r="G10" s="77"/>
      <c r="H10" s="77"/>
    </row>
    <row r="11" spans="1:8">
      <c r="A11" t="s">
        <v>744</v>
      </c>
      <c r="B11" s="79">
        <f>B26</f>
        <v>4855732</v>
      </c>
      <c r="C11" s="80">
        <f>B11/B1</f>
        <v>0.70265157078643004</v>
      </c>
      <c r="D11" t="s">
        <v>754</v>
      </c>
    </row>
    <row r="14" spans="1:8">
      <c r="A14" t="s">
        <v>745</v>
      </c>
    </row>
    <row r="15" spans="1:8">
      <c r="B15" s="26" t="s">
        <v>746</v>
      </c>
    </row>
    <row r="16" spans="1:8">
      <c r="A16" t="s">
        <v>747</v>
      </c>
      <c r="B16" s="81" t="s">
        <v>748</v>
      </c>
    </row>
    <row r="17" spans="1:7">
      <c r="B17" s="26" t="s">
        <v>18</v>
      </c>
    </row>
    <row r="18" spans="1:7" ht="16" thickBot="1"/>
    <row r="19" spans="1:7">
      <c r="A19" s="17" t="s">
        <v>749</v>
      </c>
      <c r="B19" s="82" t="s">
        <v>750</v>
      </c>
      <c r="C19" s="20" t="s">
        <v>751</v>
      </c>
    </row>
    <row r="20" spans="1:7">
      <c r="A20" s="6" t="s">
        <v>19</v>
      </c>
      <c r="B20" s="83">
        <v>4058912</v>
      </c>
      <c r="C20" s="84">
        <v>4058912</v>
      </c>
    </row>
    <row r="21" spans="1:7">
      <c r="A21" s="6" t="s">
        <v>20</v>
      </c>
      <c r="B21" s="83">
        <v>3529292</v>
      </c>
      <c r="C21" s="84">
        <v>3376535</v>
      </c>
      <c r="G21" s="28"/>
    </row>
    <row r="22" spans="1:7">
      <c r="A22" s="6" t="s">
        <v>21</v>
      </c>
      <c r="B22" s="83">
        <v>294771</v>
      </c>
      <c r="C22" s="84">
        <v>399563</v>
      </c>
    </row>
    <row r="23" spans="1:7">
      <c r="A23" s="6" t="s">
        <v>22</v>
      </c>
      <c r="B23" s="83">
        <v>234849</v>
      </c>
      <c r="C23" s="84">
        <v>282814</v>
      </c>
    </row>
    <row r="24" spans="1:7">
      <c r="A24" s="6" t="s">
        <v>23</v>
      </c>
      <c r="B24" s="83">
        <v>796820</v>
      </c>
      <c r="C24" s="84">
        <v>796820</v>
      </c>
    </row>
    <row r="25" spans="1:7">
      <c r="A25" s="6"/>
      <c r="B25" s="21"/>
      <c r="C25" s="9"/>
    </row>
    <row r="26" spans="1:7" s="15" customFormat="1" ht="16" thickBot="1">
      <c r="A26" s="11" t="s">
        <v>752</v>
      </c>
      <c r="B26" s="85">
        <f>B20+B24</f>
        <v>4855732</v>
      </c>
      <c r="C26" s="86">
        <f>C20+C24</f>
        <v>4855732</v>
      </c>
      <c r="E26"/>
      <c r="F26"/>
      <c r="G26"/>
    </row>
    <row r="33" spans="6:6">
      <c r="F33" s="27"/>
    </row>
  </sheetData>
  <hyperlinks>
    <hyperlink ref="B15" r:id="rId1"/>
    <hyperlink ref="B17" r:id="rId2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baseColWidth="10" defaultRowHeight="15" x14ac:dyDescent="0"/>
  <cols>
    <col min="1" max="1" width="56.33203125" bestFit="1" customWidth="1"/>
    <col min="2" max="2" width="13.1640625" style="27" bestFit="1" customWidth="1"/>
    <col min="3" max="3" width="11.1640625" bestFit="1" customWidth="1"/>
    <col min="4" max="4" width="13.1640625" bestFit="1" customWidth="1"/>
    <col min="5" max="5" width="12.6640625" bestFit="1" customWidth="1"/>
    <col min="7" max="7" width="14" customWidth="1"/>
  </cols>
  <sheetData>
    <row r="1" spans="1:12" s="5" customFormat="1">
      <c r="A1" s="1" t="s">
        <v>0</v>
      </c>
      <c r="B1" s="2" t="s">
        <v>1</v>
      </c>
      <c r="C1" s="3" t="s">
        <v>2</v>
      </c>
      <c r="D1" s="4" t="s">
        <v>756</v>
      </c>
    </row>
    <row r="2" spans="1:12">
      <c r="A2" s="6" t="str">
        <f>'Eleicoes2014 DE SC'!H3</f>
        <v>Elegeram 2 DEs acima de 80% do QE</v>
      </c>
      <c r="B2" s="7">
        <f>'Eleicoes2014 DE SC'!E3</f>
        <v>192070</v>
      </c>
      <c r="C2" s="8">
        <f t="shared" ref="C2:C10" si="0">B2/$B$10</f>
        <v>3.9555313184500299E-2</v>
      </c>
      <c r="D2" s="9"/>
      <c r="K2">
        <v>2</v>
      </c>
    </row>
    <row r="3" spans="1:12">
      <c r="A3" s="6" t="str">
        <f>'Eleicoes2014 DE SC'!H20</f>
        <v>Elegeram 17 DEs: [49%; 76%] QE</v>
      </c>
      <c r="B3" s="7">
        <f>'Eleicoes2014 DE SC'!E20</f>
        <v>898894</v>
      </c>
      <c r="C3" s="8">
        <f t="shared" si="0"/>
        <v>0.18512018373336914</v>
      </c>
      <c r="D3" s="9"/>
      <c r="K3">
        <v>17</v>
      </c>
    </row>
    <row r="4" spans="1:12">
      <c r="A4" s="6" t="str">
        <f>'Eleicoes2014 DE SC'!H41</f>
        <v>Elegeram 21 DEs: [17%; 48%] QE - Maioria menos votada</v>
      </c>
      <c r="B4" s="7">
        <f>'Eleicoes2014 DE SC'!E41</f>
        <v>680122</v>
      </c>
      <c r="C4" s="8">
        <f t="shared" si="0"/>
        <v>0.14006580264314422</v>
      </c>
      <c r="D4" s="10">
        <f>SUM(C2:C4)</f>
        <v>0.36474129956101364</v>
      </c>
      <c r="E4" t="s">
        <v>3</v>
      </c>
      <c r="K4">
        <v>21</v>
      </c>
    </row>
    <row r="5" spans="1:12">
      <c r="A5" s="6" t="s">
        <v>4</v>
      </c>
      <c r="B5" s="7">
        <f>B20-B2-B3-B4-B6</f>
        <v>264050</v>
      </c>
      <c r="C5" s="8">
        <f t="shared" si="0"/>
        <v>5.437903080318271E-2</v>
      </c>
      <c r="D5" s="9"/>
      <c r="K5" s="15">
        <f>SUM(K2:K4)</f>
        <v>40</v>
      </c>
      <c r="L5" s="57">
        <f>K5-B26</f>
        <v>0</v>
      </c>
    </row>
    <row r="6" spans="1:12">
      <c r="A6" s="6" t="str">
        <f ca="1">CONCATENATE(" Não Elegeram: (",C25," Candidatos)")</f>
        <v xml:space="preserve"> Não Elegeram: (364 Candidatos)</v>
      </c>
      <c r="B6" s="7">
        <f>B29-B2-B3-B4</f>
        <v>1494156</v>
      </c>
      <c r="C6" s="8">
        <f t="shared" si="0"/>
        <v>0.30770973356849185</v>
      </c>
      <c r="D6" s="9"/>
    </row>
    <row r="7" spans="1:12">
      <c r="A7" s="6" t="s">
        <v>5</v>
      </c>
      <c r="B7" s="7">
        <f>B21</f>
        <v>294771</v>
      </c>
      <c r="C7" s="8">
        <f t="shared" si="0"/>
        <v>6.0705780302537288E-2</v>
      </c>
      <c r="D7" s="9"/>
    </row>
    <row r="8" spans="1:12">
      <c r="A8" s="6" t="s">
        <v>6</v>
      </c>
      <c r="B8" s="7">
        <f>B22</f>
        <v>234849</v>
      </c>
      <c r="C8" s="8">
        <f t="shared" si="0"/>
        <v>4.8365313406917847E-2</v>
      </c>
      <c r="D8" s="9"/>
    </row>
    <row r="9" spans="1:12">
      <c r="A9" s="6" t="s">
        <v>7</v>
      </c>
      <c r="B9" s="7">
        <f>B23</f>
        <v>796820</v>
      </c>
      <c r="C9" s="8">
        <f t="shared" si="0"/>
        <v>0.16409884235785666</v>
      </c>
      <c r="D9" s="10">
        <f>C10-D4</f>
        <v>0.63525870043898636</v>
      </c>
      <c r="E9" t="s">
        <v>8</v>
      </c>
      <c r="F9" s="58">
        <f>D9/C4</f>
        <v>4.5354304080738457</v>
      </c>
      <c r="G9" t="s">
        <v>714</v>
      </c>
    </row>
    <row r="10" spans="1:12" s="15" customFormat="1" ht="16" thickBot="1">
      <c r="A10" s="11" t="s">
        <v>9</v>
      </c>
      <c r="B10" s="12">
        <f>SUM(B2:B9)</f>
        <v>4855732</v>
      </c>
      <c r="C10" s="13">
        <f t="shared" si="0"/>
        <v>1</v>
      </c>
      <c r="D10" s="14"/>
    </row>
    <row r="11" spans="1:12" s="15" customFormat="1" ht="16" thickBot="1">
      <c r="A11" s="15" t="s">
        <v>10</v>
      </c>
      <c r="B11" s="16" t="s">
        <v>11</v>
      </c>
      <c r="C11" s="15" t="s">
        <v>12</v>
      </c>
    </row>
    <row r="12" spans="1:12">
      <c r="A12" s="17" t="s">
        <v>13</v>
      </c>
      <c r="B12" s="18">
        <f>B20</f>
        <v>3529292</v>
      </c>
      <c r="C12" s="19">
        <f>B12/B10</f>
        <v>0.72683006393268823</v>
      </c>
      <c r="D12" s="20"/>
    </row>
    <row r="13" spans="1:12">
      <c r="A13" s="6" t="s">
        <v>14</v>
      </c>
      <c r="B13" s="7">
        <f>B26</f>
        <v>40</v>
      </c>
      <c r="C13" s="21"/>
      <c r="D13" s="9"/>
    </row>
    <row r="14" spans="1:12">
      <c r="A14" s="6" t="s">
        <v>15</v>
      </c>
      <c r="B14" s="7">
        <f>ROUND(B12/B13,0)</f>
        <v>88232</v>
      </c>
      <c r="C14" s="21"/>
      <c r="D14" s="9"/>
    </row>
    <row r="15" spans="1:12">
      <c r="A15" s="6" t="s">
        <v>16</v>
      </c>
      <c r="B15" s="7">
        <f ca="1">B25</f>
        <v>404</v>
      </c>
      <c r="C15" s="21"/>
      <c r="D15" s="9"/>
    </row>
    <row r="16" spans="1:12" ht="16" thickBot="1">
      <c r="A16" s="22" t="s">
        <v>17</v>
      </c>
      <c r="B16" s="23">
        <f ca="1">B15/B13</f>
        <v>10.1</v>
      </c>
      <c r="C16" s="24"/>
      <c r="D16" s="25"/>
    </row>
    <row r="18" spans="1:6">
      <c r="A18" s="26" t="s">
        <v>18</v>
      </c>
      <c r="D18" s="59">
        <v>0.16</v>
      </c>
      <c r="E18" t="s">
        <v>716</v>
      </c>
    </row>
    <row r="19" spans="1:6">
      <c r="A19" t="s">
        <v>19</v>
      </c>
      <c r="B19" s="27">
        <f>Resumo!B20</f>
        <v>4058912</v>
      </c>
      <c r="C19" s="28"/>
      <c r="D19" s="27">
        <f>D18*B10</f>
        <v>776917.12</v>
      </c>
      <c r="E19" s="28">
        <f>D19/4</f>
        <v>194229.28</v>
      </c>
      <c r="F19" t="s">
        <v>755</v>
      </c>
    </row>
    <row r="20" spans="1:6">
      <c r="A20" t="s">
        <v>20</v>
      </c>
      <c r="B20" s="27">
        <f>Resumo!B21</f>
        <v>3529292</v>
      </c>
    </row>
    <row r="21" spans="1:6">
      <c r="A21" t="s">
        <v>21</v>
      </c>
      <c r="B21" s="27">
        <f>Resumo!B22</f>
        <v>294771</v>
      </c>
    </row>
    <row r="22" spans="1:6">
      <c r="A22" t="s">
        <v>22</v>
      </c>
      <c r="B22" s="27">
        <f>Resumo!B23</f>
        <v>234849</v>
      </c>
    </row>
    <row r="23" spans="1:6">
      <c r="A23" t="s">
        <v>23</v>
      </c>
      <c r="B23" s="27">
        <f>Resumo!B24</f>
        <v>796820</v>
      </c>
    </row>
    <row r="25" spans="1:6">
      <c r="A25" t="s">
        <v>24</v>
      </c>
      <c r="B25" s="60">
        <f ca="1">'Eleicoes2014 DE SC'!E406</f>
        <v>404</v>
      </c>
      <c r="C25" s="28">
        <f ca="1">B25-B26</f>
        <v>364</v>
      </c>
    </row>
    <row r="26" spans="1:6">
      <c r="A26" t="s">
        <v>25</v>
      </c>
      <c r="B26" s="60">
        <v>40</v>
      </c>
    </row>
    <row r="28" spans="1:6">
      <c r="A28" t="s">
        <v>27</v>
      </c>
      <c r="B28" s="27">
        <f>B19+B23</f>
        <v>4855732</v>
      </c>
    </row>
    <row r="29" spans="1:6">
      <c r="A29" t="s">
        <v>718</v>
      </c>
      <c r="B29" s="27">
        <f>'Eleicoes2014 DE SC'!E405</f>
        <v>3265242</v>
      </c>
      <c r="C29" s="28"/>
    </row>
    <row r="30" spans="1:6">
      <c r="A30" t="s">
        <v>719</v>
      </c>
      <c r="B30" s="27">
        <f>B20-B29</f>
        <v>264050</v>
      </c>
    </row>
    <row r="31" spans="1:6" s="61" customFormat="1">
      <c r="A31" s="61" t="s">
        <v>720</v>
      </c>
      <c r="B31" s="62">
        <f>B7+B8</f>
        <v>529620</v>
      </c>
    </row>
    <row r="32" spans="1:6" s="61" customFormat="1">
      <c r="A32" s="61" t="s">
        <v>721</v>
      </c>
      <c r="B32" s="63">
        <f>B31/B14</f>
        <v>6.0025840964729351</v>
      </c>
      <c r="F32" s="61" t="s">
        <v>722</v>
      </c>
    </row>
    <row r="33" spans="1:8" s="61" customFormat="1">
      <c r="A33" s="61" t="s">
        <v>723</v>
      </c>
      <c r="B33" s="62">
        <f>B31/(B14/2)</f>
        <v>12.00516819294587</v>
      </c>
      <c r="F33" s="64">
        <f>B4/C35</f>
        <v>32386.761904761905</v>
      </c>
      <c r="G33" s="65">
        <f>F33/B14</f>
        <v>0.36706367196438827</v>
      </c>
      <c r="H33" s="61" t="s">
        <v>724</v>
      </c>
    </row>
    <row r="34" spans="1:8" s="61" customFormat="1">
      <c r="C34" s="61" t="s">
        <v>725</v>
      </c>
      <c r="D34" s="61" t="s">
        <v>726</v>
      </c>
    </row>
    <row r="35" spans="1:8" s="61" customFormat="1">
      <c r="A35" s="61" t="s">
        <v>727</v>
      </c>
      <c r="C35" s="66">
        <f>ROUND(B13/2,0)+1</f>
        <v>21</v>
      </c>
      <c r="D35" s="62">
        <f>B13-C35</f>
        <v>19</v>
      </c>
      <c r="E35" s="62">
        <f>C35+D35</f>
        <v>40</v>
      </c>
      <c r="F35" s="61" t="s">
        <v>728</v>
      </c>
      <c r="G35" s="61" t="s">
        <v>729</v>
      </c>
      <c r="H35" s="61" t="s">
        <v>730</v>
      </c>
    </row>
    <row r="36" spans="1:8" s="61" customFormat="1">
      <c r="A36" s="67">
        <v>0.5</v>
      </c>
      <c r="B36" s="68">
        <f>B14*A36</f>
        <v>44116</v>
      </c>
      <c r="C36" s="68">
        <f>B36*C35</f>
        <v>926436</v>
      </c>
      <c r="F36" s="68">
        <f>C36-B4</f>
        <v>246314</v>
      </c>
      <c r="G36" s="65">
        <f>F36/B10</f>
        <v>5.072644042134121E-2</v>
      </c>
      <c r="H36" s="69">
        <f>G36/D4</f>
        <v>0.13907512114036247</v>
      </c>
    </row>
    <row r="37" spans="1:8" s="61" customFormat="1">
      <c r="A37" s="61" t="s">
        <v>731</v>
      </c>
      <c r="B37" s="70">
        <v>4</v>
      </c>
    </row>
    <row r="38" spans="1:8" s="61" customFormat="1">
      <c r="B38" s="68">
        <f>B36/B37</f>
        <v>11029</v>
      </c>
      <c r="C38" s="68">
        <f>B38*C35</f>
        <v>231609</v>
      </c>
      <c r="D38" s="71">
        <f>C38/B10</f>
        <v>4.7698060766121361E-2</v>
      </c>
    </row>
    <row r="39" spans="1:8" s="61" customFormat="1"/>
    <row r="40" spans="1:8" s="61" customFormat="1">
      <c r="A40" s="61" t="str">
        <f>CONCATENATE("Quociente Eleitoral, em 2014, para Deputados Estaduais: ",+B14/1000)</f>
        <v>Quociente Eleitoral, em 2014, para Deputados Estaduais: 88,232</v>
      </c>
    </row>
    <row r="41" spans="1:8" s="61" customFormat="1">
      <c r="A41" s="61" t="s">
        <v>759</v>
      </c>
    </row>
    <row r="42" spans="1:8" s="61" customFormat="1">
      <c r="A42" s="61" t="s">
        <v>760</v>
      </c>
    </row>
    <row r="43" spans="1:8" s="61" customFormat="1">
      <c r="A43" s="61" t="s">
        <v>761</v>
      </c>
    </row>
    <row r="44" spans="1:8" s="61" customFormat="1">
      <c r="A44" s="61" t="s">
        <v>762</v>
      </c>
    </row>
    <row r="45" spans="1:8" s="61" customFormat="1"/>
    <row r="46" spans="1:8" s="61" customFormat="1">
      <c r="A46" s="61" t="s">
        <v>732</v>
      </c>
    </row>
  </sheetData>
  <hyperlinks>
    <hyperlink ref="A18" r:id="rId1"/>
  </hyperlinks>
  <pageMargins left="0.75" right="0.75" top="1" bottom="1" header="0.5" footer="0.5"/>
  <pageSetup paperSize="9" orientation="portrait" horizontalDpi="4294967292" verticalDpi="4294967292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6"/>
  <sheetViews>
    <sheetView workbookViewId="0">
      <selection activeCell="F41" sqref="F1:F41"/>
    </sheetView>
  </sheetViews>
  <sheetFormatPr baseColWidth="10" defaultRowHeight="15" x14ac:dyDescent="0"/>
  <cols>
    <col min="1" max="1" width="56.33203125" style="34" bestFit="1" customWidth="1"/>
    <col min="2" max="4" width="10.83203125" style="34"/>
    <col min="5" max="5" width="11.5" style="34" bestFit="1" customWidth="1"/>
    <col min="6" max="7" width="10.83203125" style="34"/>
    <col min="8" max="8" width="58.5" style="34" bestFit="1" customWidth="1"/>
    <col min="9" max="9" width="14.33203125" style="34" bestFit="1" customWidth="1"/>
    <col min="10" max="16384" width="10.83203125" style="34"/>
  </cols>
  <sheetData>
    <row r="1" spans="1:9" s="95" customFormat="1">
      <c r="A1" s="95" t="s">
        <v>767</v>
      </c>
      <c r="B1" s="95" t="s">
        <v>1</v>
      </c>
      <c r="C1" s="95" t="s">
        <v>29</v>
      </c>
      <c r="D1" s="95" t="s">
        <v>30</v>
      </c>
      <c r="E1" s="95" t="s">
        <v>31</v>
      </c>
      <c r="F1" s="95" t="s">
        <v>32</v>
      </c>
      <c r="G1" s="95" t="s">
        <v>33</v>
      </c>
      <c r="H1" s="95" t="s">
        <v>18</v>
      </c>
      <c r="I1" s="95" t="s">
        <v>26</v>
      </c>
    </row>
    <row r="2" spans="1:9" s="72" customFormat="1">
      <c r="A2" s="72" t="s">
        <v>34</v>
      </c>
      <c r="B2" s="73">
        <v>119280</v>
      </c>
      <c r="C2" s="72" t="s">
        <v>35</v>
      </c>
      <c r="D2" s="74">
        <f>+B2/'Resumo DESC'!$B$14</f>
        <v>1.3518904705775683</v>
      </c>
      <c r="F2" s="72" t="s">
        <v>36</v>
      </c>
    </row>
    <row r="3" spans="1:9" s="72" customFormat="1">
      <c r="A3" s="72" t="s">
        <v>37</v>
      </c>
      <c r="B3" s="73">
        <v>72790</v>
      </c>
      <c r="C3" s="72" t="s">
        <v>35</v>
      </c>
      <c r="D3" s="74">
        <f>+B3/'Resumo DESC'!$B$14</f>
        <v>0.82498413274095561</v>
      </c>
      <c r="E3" s="73">
        <f>B3+B2</f>
        <v>192070</v>
      </c>
      <c r="F3" s="72" t="s">
        <v>36</v>
      </c>
      <c r="H3" s="54" t="s">
        <v>713</v>
      </c>
    </row>
    <row r="4" spans="1:9" s="47" customFormat="1">
      <c r="A4" s="47" t="s">
        <v>38</v>
      </c>
      <c r="B4" s="48">
        <v>66818</v>
      </c>
      <c r="C4" s="47" t="s">
        <v>35</v>
      </c>
      <c r="D4" s="50">
        <f>+B4/'Resumo DESC'!$B$14</f>
        <v>0.75729893916039537</v>
      </c>
      <c r="F4" s="47" t="s">
        <v>36</v>
      </c>
    </row>
    <row r="5" spans="1:9" s="47" customFormat="1">
      <c r="A5" s="47" t="s">
        <v>39</v>
      </c>
      <c r="B5" s="48">
        <v>66271</v>
      </c>
      <c r="C5" s="47" t="s">
        <v>35</v>
      </c>
      <c r="D5" s="50">
        <f>+B5/'Resumo DESC'!$B$14</f>
        <v>0.75109937437664342</v>
      </c>
      <c r="F5" s="47" t="s">
        <v>36</v>
      </c>
    </row>
    <row r="6" spans="1:9" s="47" customFormat="1">
      <c r="A6" s="47" t="s">
        <v>40</v>
      </c>
      <c r="B6" s="48">
        <v>62865</v>
      </c>
      <c r="C6" s="47" t="s">
        <v>35</v>
      </c>
      <c r="D6" s="50">
        <f>+B6/'Resumo DESC'!$B$14</f>
        <v>0.71249659987306191</v>
      </c>
      <c r="F6" s="47" t="s">
        <v>41</v>
      </c>
    </row>
    <row r="7" spans="1:9" s="47" customFormat="1">
      <c r="A7" s="47" t="s">
        <v>42</v>
      </c>
      <c r="B7" s="48">
        <v>58646</v>
      </c>
      <c r="C7" s="47" t="s">
        <v>35</v>
      </c>
      <c r="D7" s="50">
        <f>+B7/'Resumo DESC'!$B$14</f>
        <v>0.66467948136730437</v>
      </c>
      <c r="E7" s="48"/>
      <c r="F7" s="47" t="s">
        <v>41</v>
      </c>
    </row>
    <row r="8" spans="1:9" s="47" customFormat="1">
      <c r="A8" s="47" t="s">
        <v>43</v>
      </c>
      <c r="B8" s="48">
        <v>58239</v>
      </c>
      <c r="C8" s="47" t="s">
        <v>35</v>
      </c>
      <c r="D8" s="50">
        <f>+B8/'Resumo DESC'!$B$14</f>
        <v>0.66006664248798619</v>
      </c>
      <c r="F8" s="47" t="s">
        <v>41</v>
      </c>
    </row>
    <row r="9" spans="1:9" s="47" customFormat="1">
      <c r="A9" s="47" t="s">
        <v>44</v>
      </c>
      <c r="B9" s="48">
        <v>56468</v>
      </c>
      <c r="C9" s="47" t="s">
        <v>35</v>
      </c>
      <c r="D9" s="50">
        <f>+B9/'Resumo DESC'!$B$14</f>
        <v>0.63999455979689912</v>
      </c>
      <c r="F9" s="47" t="s">
        <v>36</v>
      </c>
    </row>
    <row r="10" spans="1:9" s="47" customFormat="1">
      <c r="A10" s="47" t="s">
        <v>45</v>
      </c>
      <c r="B10" s="48">
        <v>54110</v>
      </c>
      <c r="C10" s="47" t="s">
        <v>35</v>
      </c>
      <c r="D10" s="50">
        <f>+B10/'Resumo DESC'!$B$14</f>
        <v>0.61326956206365035</v>
      </c>
      <c r="F10" s="47" t="s">
        <v>41</v>
      </c>
    </row>
    <row r="11" spans="1:9" s="47" customFormat="1">
      <c r="A11" s="47" t="s">
        <v>46</v>
      </c>
      <c r="B11" s="48">
        <v>53321</v>
      </c>
      <c r="C11" s="47" t="s">
        <v>35</v>
      </c>
      <c r="D11" s="50">
        <f>+B11/'Resumo DESC'!$B$14</f>
        <v>0.60432722821652007</v>
      </c>
      <c r="F11" s="47" t="s">
        <v>36</v>
      </c>
    </row>
    <row r="12" spans="1:9" s="47" customFormat="1">
      <c r="A12" s="47" t="s">
        <v>47</v>
      </c>
      <c r="B12" s="48">
        <v>50232</v>
      </c>
      <c r="C12" s="47" t="s">
        <v>35</v>
      </c>
      <c r="D12" s="50">
        <f>+B12/'Resumo DESC'!$B$14</f>
        <v>0.56931725451083504</v>
      </c>
      <c r="F12" s="47" t="s">
        <v>48</v>
      </c>
    </row>
    <row r="13" spans="1:9" s="47" customFormat="1">
      <c r="A13" s="47" t="s">
        <v>49</v>
      </c>
      <c r="B13" s="48">
        <v>49489</v>
      </c>
      <c r="C13" s="47" t="s">
        <v>35</v>
      </c>
      <c r="D13" s="50">
        <f>+B13/'Resumo DESC'!$B$14</f>
        <v>0.56089627346087589</v>
      </c>
      <c r="F13" s="47" t="s">
        <v>50</v>
      </c>
    </row>
    <row r="14" spans="1:9" s="47" customFormat="1">
      <c r="A14" s="47" t="s">
        <v>51</v>
      </c>
      <c r="B14" s="48">
        <v>49233</v>
      </c>
      <c r="C14" s="47" t="s">
        <v>35</v>
      </c>
      <c r="D14" s="50">
        <f>+B14/'Resumo DESC'!$B$14</f>
        <v>0.55799483180705411</v>
      </c>
      <c r="F14" s="47" t="s">
        <v>41</v>
      </c>
    </row>
    <row r="15" spans="1:9" s="47" customFormat="1">
      <c r="A15" s="47" t="s">
        <v>52</v>
      </c>
      <c r="B15" s="48">
        <v>48287</v>
      </c>
      <c r="C15" s="47" t="s">
        <v>35</v>
      </c>
      <c r="D15" s="50">
        <f>+B15/'Resumo DESC'!$B$14</f>
        <v>0.54727309819566594</v>
      </c>
      <c r="F15" s="47" t="s">
        <v>48</v>
      </c>
    </row>
    <row r="16" spans="1:9" s="47" customFormat="1">
      <c r="A16" s="47" t="s">
        <v>53</v>
      </c>
      <c r="B16" s="48">
        <v>47813</v>
      </c>
      <c r="C16" s="47" t="s">
        <v>35</v>
      </c>
      <c r="D16" s="50">
        <f>+B16/'Resumo DESC'!$B$14</f>
        <v>0.54190089763351168</v>
      </c>
      <c r="F16" s="47" t="s">
        <v>41</v>
      </c>
    </row>
    <row r="17" spans="1:8" s="47" customFormat="1">
      <c r="A17" s="47" t="s">
        <v>54</v>
      </c>
      <c r="B17" s="48">
        <v>45248</v>
      </c>
      <c r="C17" s="47" t="s">
        <v>35</v>
      </c>
      <c r="D17" s="50">
        <f>+B17/'Resumo DESC'!$B$14</f>
        <v>0.51282981231299307</v>
      </c>
      <c r="F17" s="47" t="s">
        <v>55</v>
      </c>
    </row>
    <row r="18" spans="1:8" s="47" customFormat="1">
      <c r="A18" s="47" t="s">
        <v>56</v>
      </c>
      <c r="B18" s="48">
        <v>44365</v>
      </c>
      <c r="C18" s="47" t="s">
        <v>35</v>
      </c>
      <c r="D18" s="50">
        <f>+B18/'Resumo DESC'!$B$14</f>
        <v>0.50282210535860006</v>
      </c>
      <c r="F18" s="47" t="s">
        <v>57</v>
      </c>
    </row>
    <row r="19" spans="1:8" s="47" customFormat="1">
      <c r="A19" s="47" t="s">
        <v>58</v>
      </c>
      <c r="B19" s="48">
        <v>44019</v>
      </c>
      <c r="C19" s="47" t="s">
        <v>35</v>
      </c>
      <c r="D19" s="50">
        <f>+B19/'Resumo DESC'!$B$14</f>
        <v>0.49890062562335663</v>
      </c>
      <c r="F19" s="47" t="s">
        <v>36</v>
      </c>
    </row>
    <row r="20" spans="1:8" s="47" customFormat="1">
      <c r="A20" s="47" t="s">
        <v>59</v>
      </c>
      <c r="B20" s="48">
        <v>43470</v>
      </c>
      <c r="C20" s="47" t="s">
        <v>35</v>
      </c>
      <c r="D20" s="50">
        <f>+B20/'Resumo DESC'!$B$14</f>
        <v>0.49267839332668417</v>
      </c>
      <c r="E20" s="48">
        <f>SUM(B4:B20)</f>
        <v>898894</v>
      </c>
      <c r="F20" s="47" t="s">
        <v>48</v>
      </c>
      <c r="H20" s="51" t="s">
        <v>757</v>
      </c>
    </row>
    <row r="21" spans="1:8" s="30" customFormat="1">
      <c r="A21" s="30" t="s">
        <v>60</v>
      </c>
      <c r="B21" s="32">
        <v>42264</v>
      </c>
      <c r="C21" s="30" t="s">
        <v>35</v>
      </c>
      <c r="D21" s="31">
        <f>+B21/'Resumo DESC'!$B$14</f>
        <v>0.47900988303563335</v>
      </c>
      <c r="E21" s="32"/>
      <c r="F21" s="30" t="s">
        <v>41</v>
      </c>
      <c r="H21" s="52"/>
    </row>
    <row r="22" spans="1:8" s="30" customFormat="1">
      <c r="A22" s="30" t="s">
        <v>61</v>
      </c>
      <c r="B22" s="32">
        <v>41089</v>
      </c>
      <c r="C22" s="30" t="s">
        <v>35</v>
      </c>
      <c r="D22" s="31">
        <f>+B22/'Resumo DESC'!$B$14</f>
        <v>0.46569271919484995</v>
      </c>
      <c r="F22" s="30" t="s">
        <v>48</v>
      </c>
    </row>
    <row r="23" spans="1:8" s="30" customFormat="1">
      <c r="A23" s="30" t="s">
        <v>63</v>
      </c>
      <c r="B23" s="32">
        <v>40518</v>
      </c>
      <c r="C23" s="30" t="s">
        <v>35</v>
      </c>
      <c r="D23" s="31">
        <f>+B23/'Resumo DESC'!$B$14</f>
        <v>0.45922114425605221</v>
      </c>
      <c r="E23" s="32"/>
      <c r="F23" s="30" t="s">
        <v>50</v>
      </c>
    </row>
    <row r="24" spans="1:8" s="30" customFormat="1">
      <c r="A24" s="30" t="s">
        <v>64</v>
      </c>
      <c r="B24" s="32">
        <v>39714</v>
      </c>
      <c r="C24" s="30" t="s">
        <v>35</v>
      </c>
      <c r="D24" s="31">
        <f>+B24/'Resumo DESC'!$B$14</f>
        <v>0.45010880406201831</v>
      </c>
      <c r="F24" s="30" t="s">
        <v>41</v>
      </c>
    </row>
    <row r="25" spans="1:8" s="30" customFormat="1">
      <c r="A25" s="30" t="s">
        <v>65</v>
      </c>
      <c r="B25" s="32">
        <v>39041</v>
      </c>
      <c r="C25" s="30" t="s">
        <v>35</v>
      </c>
      <c r="D25" s="31">
        <f>+B25/'Resumo DESC'!$B$14</f>
        <v>0.44248118596427599</v>
      </c>
      <c r="E25" s="32"/>
      <c r="F25" s="30" t="s">
        <v>41</v>
      </c>
    </row>
    <row r="26" spans="1:8" s="30" customFormat="1">
      <c r="A26" s="30" t="s">
        <v>66</v>
      </c>
      <c r="B26" s="32">
        <v>37977</v>
      </c>
      <c r="C26" s="30" t="s">
        <v>35</v>
      </c>
      <c r="D26" s="31">
        <f>+B26/'Resumo DESC'!$B$14</f>
        <v>0.4304220690905794</v>
      </c>
      <c r="F26" s="30" t="s">
        <v>55</v>
      </c>
    </row>
    <row r="27" spans="1:8" s="30" customFormat="1">
      <c r="A27" s="30" t="s">
        <v>67</v>
      </c>
      <c r="B27" s="32">
        <v>36893</v>
      </c>
      <c r="C27" s="30" t="s">
        <v>35</v>
      </c>
      <c r="D27" s="31">
        <f>+B27/'Resumo DESC'!$B$14</f>
        <v>0.41813627708767792</v>
      </c>
      <c r="E27" s="32"/>
      <c r="F27" s="30" t="s">
        <v>55</v>
      </c>
    </row>
    <row r="28" spans="1:8" s="30" customFormat="1">
      <c r="A28" s="30" t="s">
        <v>68</v>
      </c>
      <c r="B28" s="32">
        <v>36280</v>
      </c>
      <c r="C28" s="30" t="s">
        <v>35</v>
      </c>
      <c r="D28" s="31">
        <f>+B28/'Resumo DESC'!$B$14</f>
        <v>0.41118868437755007</v>
      </c>
      <c r="F28" s="30" t="s">
        <v>36</v>
      </c>
    </row>
    <row r="29" spans="1:8" s="30" customFormat="1">
      <c r="A29" s="30" t="s">
        <v>69</v>
      </c>
      <c r="B29" s="32">
        <v>36187</v>
      </c>
      <c r="C29" s="30" t="s">
        <v>35</v>
      </c>
      <c r="D29" s="31">
        <f>+B29/'Resumo DESC'!$B$14</f>
        <v>0.41013464502674768</v>
      </c>
      <c r="E29" s="32"/>
      <c r="F29" s="30" t="s">
        <v>36</v>
      </c>
    </row>
    <row r="30" spans="1:8" s="30" customFormat="1">
      <c r="A30" s="30" t="s">
        <v>70</v>
      </c>
      <c r="B30" s="32">
        <v>35997</v>
      </c>
      <c r="C30" s="30" t="s">
        <v>35</v>
      </c>
      <c r="D30" s="31">
        <f>+B30/'Resumo DESC'!$B$14</f>
        <v>0.40798123129930186</v>
      </c>
      <c r="F30" s="30" t="s">
        <v>41</v>
      </c>
    </row>
    <row r="31" spans="1:8" s="30" customFormat="1">
      <c r="A31" s="30" t="s">
        <v>71</v>
      </c>
      <c r="B31" s="32">
        <v>34666</v>
      </c>
      <c r="C31" s="30" t="s">
        <v>35</v>
      </c>
      <c r="D31" s="31">
        <f>+B31/'Resumo DESC'!$B$14</f>
        <v>0.39289600145072084</v>
      </c>
      <c r="E31" s="32"/>
      <c r="F31" s="30" t="s">
        <v>50</v>
      </c>
    </row>
    <row r="32" spans="1:8" s="30" customFormat="1">
      <c r="A32" s="30" t="s">
        <v>72</v>
      </c>
      <c r="B32" s="32">
        <v>33732</v>
      </c>
      <c r="C32" s="30" t="s">
        <v>35</v>
      </c>
      <c r="D32" s="31">
        <f>+B32/'Resumo DESC'!$B$14</f>
        <v>0.38231027291685554</v>
      </c>
      <c r="F32" s="30" t="s">
        <v>55</v>
      </c>
    </row>
    <row r="33" spans="1:8" s="30" customFormat="1">
      <c r="A33" s="30" t="s">
        <v>73</v>
      </c>
      <c r="B33" s="32">
        <v>33220</v>
      </c>
      <c r="C33" s="30" t="s">
        <v>35</v>
      </c>
      <c r="D33" s="31">
        <f>+B33/'Resumo DESC'!$B$14</f>
        <v>0.3765073896092121</v>
      </c>
      <c r="E33" s="32"/>
      <c r="F33" s="30" t="s">
        <v>55</v>
      </c>
    </row>
    <row r="34" spans="1:8" s="30" customFormat="1">
      <c r="A34" s="30" t="s">
        <v>74</v>
      </c>
      <c r="B34" s="32">
        <v>32730</v>
      </c>
      <c r="C34" s="30" t="s">
        <v>35</v>
      </c>
      <c r="D34" s="31">
        <f>+B34/'Resumo DESC'!$B$14</f>
        <v>0.37095384894369388</v>
      </c>
      <c r="F34" s="30" t="s">
        <v>50</v>
      </c>
    </row>
    <row r="35" spans="1:8" s="30" customFormat="1">
      <c r="A35" s="30" t="s">
        <v>75</v>
      </c>
      <c r="B35" s="32">
        <v>31704</v>
      </c>
      <c r="C35" s="30" t="s">
        <v>35</v>
      </c>
      <c r="D35" s="31">
        <f>+B35/'Resumo DESC'!$B$14</f>
        <v>0.35932541481548647</v>
      </c>
      <c r="E35" s="32"/>
      <c r="F35" s="30" t="s">
        <v>76</v>
      </c>
    </row>
    <row r="36" spans="1:8" s="30" customFormat="1">
      <c r="A36" s="30" t="s">
        <v>77</v>
      </c>
      <c r="B36" s="32">
        <v>27627</v>
      </c>
      <c r="C36" s="30" t="s">
        <v>35</v>
      </c>
      <c r="D36" s="31">
        <f>+B36/'Resumo DESC'!$B$14</f>
        <v>0.31311768972708315</v>
      </c>
      <c r="F36" s="30" t="s">
        <v>78</v>
      </c>
    </row>
    <row r="37" spans="1:8" s="30" customFormat="1">
      <c r="A37" s="30" t="s">
        <v>79</v>
      </c>
      <c r="B37" s="32">
        <v>26929</v>
      </c>
      <c r="C37" s="30" t="s">
        <v>35</v>
      </c>
      <c r="D37" s="31">
        <f>+B37/'Resumo DESC'!$B$14</f>
        <v>0.3052067277178348</v>
      </c>
      <c r="E37" s="32"/>
      <c r="F37" s="30" t="s">
        <v>80</v>
      </c>
    </row>
    <row r="38" spans="1:8" s="30" customFormat="1">
      <c r="A38" s="30" t="s">
        <v>81</v>
      </c>
      <c r="B38" s="32">
        <v>20932</v>
      </c>
      <c r="C38" s="30" t="s">
        <v>35</v>
      </c>
      <c r="D38" s="31">
        <f>+B38/'Resumo DESC'!$B$14</f>
        <v>0.23723819022576842</v>
      </c>
      <c r="F38" s="30" t="s">
        <v>78</v>
      </c>
    </row>
    <row r="39" spans="1:8" s="30" customFormat="1">
      <c r="A39" s="30" t="s">
        <v>82</v>
      </c>
      <c r="B39" s="32">
        <v>19392</v>
      </c>
      <c r="C39" s="30" t="s">
        <v>35</v>
      </c>
      <c r="D39" s="31">
        <f>+B39/'Resumo DESC'!$B$14</f>
        <v>0.21978420527699702</v>
      </c>
      <c r="E39" s="32"/>
      <c r="F39" s="30" t="s">
        <v>83</v>
      </c>
    </row>
    <row r="40" spans="1:8" s="30" customFormat="1">
      <c r="A40" s="30" t="s">
        <v>84</v>
      </c>
      <c r="B40" s="32">
        <v>18244</v>
      </c>
      <c r="C40" s="30" t="s">
        <v>35</v>
      </c>
      <c r="D40" s="31">
        <f>+B40/'Resumo DESC'!$B$14</f>
        <v>0.20677305286064013</v>
      </c>
      <c r="F40" s="30" t="s">
        <v>85</v>
      </c>
    </row>
    <row r="41" spans="1:8" s="30" customFormat="1">
      <c r="A41" s="30" t="s">
        <v>86</v>
      </c>
      <c r="B41" s="32">
        <v>14986</v>
      </c>
      <c r="C41" s="30" t="s">
        <v>35</v>
      </c>
      <c r="D41" s="31">
        <f>+B41/'Resumo DESC'!$B$14</f>
        <v>0.16984767431317435</v>
      </c>
      <c r="E41" s="32">
        <f>SUM(B21:B41)</f>
        <v>680122</v>
      </c>
      <c r="F41" s="30" t="s">
        <v>83</v>
      </c>
      <c r="H41" s="52" t="s">
        <v>758</v>
      </c>
    </row>
    <row r="42" spans="1:8" s="33" customFormat="1">
      <c r="A42" s="33" t="s">
        <v>62</v>
      </c>
      <c r="B42" s="55">
        <v>41052</v>
      </c>
      <c r="D42" s="37"/>
      <c r="H42" s="53" t="s">
        <v>711</v>
      </c>
    </row>
    <row r="43" spans="1:8" s="33" customFormat="1">
      <c r="A43" s="33" t="s">
        <v>87</v>
      </c>
      <c r="B43" s="55">
        <v>35799</v>
      </c>
      <c r="H43" s="53"/>
    </row>
    <row r="44" spans="1:8" s="33" customFormat="1">
      <c r="A44" s="33" t="s">
        <v>88</v>
      </c>
      <c r="B44" s="55">
        <v>31797</v>
      </c>
    </row>
    <row r="45" spans="1:8" s="33" customFormat="1">
      <c r="A45" s="33" t="s">
        <v>89</v>
      </c>
      <c r="B45" s="55">
        <v>31680</v>
      </c>
    </row>
    <row r="46" spans="1:8" s="33" customFormat="1">
      <c r="A46" s="33" t="s">
        <v>90</v>
      </c>
      <c r="B46" s="55">
        <v>30702</v>
      </c>
    </row>
    <row r="47" spans="1:8" s="33" customFormat="1">
      <c r="A47" s="33" t="s">
        <v>91</v>
      </c>
      <c r="B47" s="55">
        <v>29860</v>
      </c>
    </row>
    <row r="48" spans="1:8" s="33" customFormat="1">
      <c r="A48" s="33" t="s">
        <v>92</v>
      </c>
      <c r="B48" s="55">
        <v>29756</v>
      </c>
    </row>
    <row r="49" spans="1:2" s="33" customFormat="1">
      <c r="A49" s="33" t="s">
        <v>93</v>
      </c>
      <c r="B49" s="55">
        <v>29585</v>
      </c>
    </row>
    <row r="50" spans="1:2" s="33" customFormat="1">
      <c r="A50" s="33" t="s">
        <v>94</v>
      </c>
      <c r="B50" s="55">
        <v>28992</v>
      </c>
    </row>
    <row r="51" spans="1:2" s="33" customFormat="1">
      <c r="A51" s="33" t="s">
        <v>95</v>
      </c>
      <c r="B51" s="55">
        <v>27920</v>
      </c>
    </row>
    <row r="52" spans="1:2" s="33" customFormat="1">
      <c r="A52" s="33" t="s">
        <v>96</v>
      </c>
      <c r="B52" s="55">
        <v>27699</v>
      </c>
    </row>
    <row r="53" spans="1:2" s="33" customFormat="1">
      <c r="A53" s="33" t="s">
        <v>97</v>
      </c>
      <c r="B53" s="55">
        <v>27434</v>
      </c>
    </row>
    <row r="54" spans="1:2" s="33" customFormat="1">
      <c r="A54" s="33" t="s">
        <v>98</v>
      </c>
      <c r="B54" s="55">
        <v>27391</v>
      </c>
    </row>
    <row r="55" spans="1:2" s="33" customFormat="1">
      <c r="A55" s="33" t="s">
        <v>99</v>
      </c>
      <c r="B55" s="55">
        <v>27298</v>
      </c>
    </row>
    <row r="56" spans="1:2" s="33" customFormat="1">
      <c r="A56" s="33" t="s">
        <v>100</v>
      </c>
      <c r="B56" s="55">
        <v>27261</v>
      </c>
    </row>
    <row r="57" spans="1:2" s="33" customFormat="1">
      <c r="A57" s="33" t="s">
        <v>101</v>
      </c>
      <c r="B57" s="55">
        <v>27069</v>
      </c>
    </row>
    <row r="58" spans="1:2" s="33" customFormat="1">
      <c r="A58" s="33" t="s">
        <v>102</v>
      </c>
      <c r="B58" s="55">
        <v>23507</v>
      </c>
    </row>
    <row r="59" spans="1:2" s="33" customFormat="1">
      <c r="A59" s="33" t="s">
        <v>103</v>
      </c>
      <c r="B59" s="55">
        <v>19475</v>
      </c>
    </row>
    <row r="60" spans="1:2" s="33" customFormat="1">
      <c r="A60" s="33" t="s">
        <v>104</v>
      </c>
      <c r="B60" s="55">
        <v>19435</v>
      </c>
    </row>
    <row r="61" spans="1:2" s="33" customFormat="1">
      <c r="A61" s="33" t="s">
        <v>105</v>
      </c>
      <c r="B61" s="55">
        <v>18529</v>
      </c>
    </row>
    <row r="62" spans="1:2" s="33" customFormat="1">
      <c r="A62" s="33" t="s">
        <v>106</v>
      </c>
      <c r="B62" s="55">
        <v>18416</v>
      </c>
    </row>
    <row r="63" spans="1:2" s="33" customFormat="1">
      <c r="A63" s="33" t="s">
        <v>107</v>
      </c>
      <c r="B63" s="55">
        <v>17928</v>
      </c>
    </row>
    <row r="64" spans="1:2" s="33" customFormat="1">
      <c r="A64" s="33" t="s">
        <v>108</v>
      </c>
      <c r="B64" s="55">
        <v>17248</v>
      </c>
    </row>
    <row r="65" spans="1:8" s="33" customFormat="1">
      <c r="A65" s="33" t="s">
        <v>109</v>
      </c>
      <c r="B65" s="55">
        <v>16606</v>
      </c>
    </row>
    <row r="66" spans="1:8" s="33" customFormat="1">
      <c r="A66" s="33" t="s">
        <v>110</v>
      </c>
      <c r="B66" s="55">
        <v>16601</v>
      </c>
    </row>
    <row r="67" spans="1:8" s="33" customFormat="1">
      <c r="A67" s="33" t="s">
        <v>111</v>
      </c>
      <c r="B67" s="55">
        <v>16534</v>
      </c>
    </row>
    <row r="68" spans="1:8" s="33" customFormat="1">
      <c r="A68" s="33" t="s">
        <v>112</v>
      </c>
      <c r="B68" s="55">
        <v>16403</v>
      </c>
    </row>
    <row r="69" spans="1:8" s="33" customFormat="1">
      <c r="A69" s="33" t="s">
        <v>113</v>
      </c>
      <c r="B69" s="55">
        <v>16204</v>
      </c>
    </row>
    <row r="70" spans="1:8" s="33" customFormat="1">
      <c r="A70" s="33" t="s">
        <v>114</v>
      </c>
      <c r="B70" s="55">
        <v>15714</v>
      </c>
    </row>
    <row r="71" spans="1:8" s="33" customFormat="1">
      <c r="A71" s="33" t="s">
        <v>115</v>
      </c>
      <c r="B71" s="55">
        <v>15648</v>
      </c>
      <c r="E71" s="56"/>
    </row>
    <row r="72" spans="1:8" s="33" customFormat="1">
      <c r="A72" s="33" t="s">
        <v>116</v>
      </c>
      <c r="B72" s="55">
        <v>14221</v>
      </c>
    </row>
    <row r="73" spans="1:8">
      <c r="A73" s="34" t="s">
        <v>117</v>
      </c>
      <c r="B73" s="35">
        <v>14214</v>
      </c>
      <c r="H73" s="42" t="s">
        <v>712</v>
      </c>
    </row>
    <row r="74" spans="1:8">
      <c r="A74" s="34" t="s">
        <v>118</v>
      </c>
      <c r="B74" s="35">
        <v>14011</v>
      </c>
    </row>
    <row r="75" spans="1:8">
      <c r="A75" s="34" t="s">
        <v>119</v>
      </c>
      <c r="B75" s="35">
        <v>13901</v>
      </c>
    </row>
    <row r="76" spans="1:8">
      <c r="A76" s="34" t="s">
        <v>120</v>
      </c>
      <c r="B76" s="35">
        <v>13704</v>
      </c>
    </row>
    <row r="77" spans="1:8">
      <c r="A77" s="34" t="s">
        <v>121</v>
      </c>
      <c r="B77" s="35">
        <v>13274</v>
      </c>
    </row>
    <row r="78" spans="1:8">
      <c r="A78" s="34" t="s">
        <v>122</v>
      </c>
      <c r="B78" s="35">
        <v>13047</v>
      </c>
    </row>
    <row r="79" spans="1:8">
      <c r="A79" s="34" t="s">
        <v>123</v>
      </c>
      <c r="B79" s="35">
        <v>12936</v>
      </c>
    </row>
    <row r="80" spans="1:8">
      <c r="A80" s="34" t="s">
        <v>124</v>
      </c>
      <c r="B80" s="35">
        <v>12860</v>
      </c>
    </row>
    <row r="81" spans="1:2">
      <c r="A81" s="34" t="s">
        <v>125</v>
      </c>
      <c r="B81" s="35">
        <v>12808</v>
      </c>
    </row>
    <row r="82" spans="1:2">
      <c r="A82" s="34" t="s">
        <v>126</v>
      </c>
      <c r="B82" s="35">
        <v>12703</v>
      </c>
    </row>
    <row r="83" spans="1:2">
      <c r="A83" s="34" t="s">
        <v>127</v>
      </c>
      <c r="B83" s="35">
        <v>12189</v>
      </c>
    </row>
    <row r="84" spans="1:2">
      <c r="A84" s="34" t="s">
        <v>128</v>
      </c>
      <c r="B84" s="35">
        <v>11272</v>
      </c>
    </row>
    <row r="85" spans="1:2">
      <c r="A85" s="34" t="s">
        <v>129</v>
      </c>
      <c r="B85" s="35">
        <v>10781</v>
      </c>
    </row>
    <row r="86" spans="1:2">
      <c r="A86" s="34" t="s">
        <v>130</v>
      </c>
      <c r="B86" s="35">
        <v>10587</v>
      </c>
    </row>
    <row r="87" spans="1:2">
      <c r="A87" s="34" t="s">
        <v>131</v>
      </c>
      <c r="B87" s="35">
        <v>10553</v>
      </c>
    </row>
    <row r="88" spans="1:2">
      <c r="A88" s="34" t="s">
        <v>132</v>
      </c>
      <c r="B88" s="35">
        <v>9825</v>
      </c>
    </row>
    <row r="89" spans="1:2">
      <c r="A89" s="34" t="s">
        <v>133</v>
      </c>
      <c r="B89" s="35">
        <v>9738</v>
      </c>
    </row>
    <row r="90" spans="1:2">
      <c r="A90" s="34" t="s">
        <v>134</v>
      </c>
      <c r="B90" s="35">
        <v>9534</v>
      </c>
    </row>
    <row r="91" spans="1:2">
      <c r="A91" s="34" t="s">
        <v>135</v>
      </c>
      <c r="B91" s="35">
        <v>9530</v>
      </c>
    </row>
    <row r="92" spans="1:2">
      <c r="A92" s="34" t="s">
        <v>136</v>
      </c>
      <c r="B92" s="35">
        <v>9438</v>
      </c>
    </row>
    <row r="93" spans="1:2">
      <c r="A93" s="34" t="s">
        <v>137</v>
      </c>
      <c r="B93" s="35">
        <v>9346</v>
      </c>
    </row>
    <row r="94" spans="1:2">
      <c r="A94" s="34" t="s">
        <v>138</v>
      </c>
      <c r="B94" s="35">
        <v>9287</v>
      </c>
    </row>
    <row r="95" spans="1:2">
      <c r="A95" s="34" t="s">
        <v>139</v>
      </c>
      <c r="B95" s="35">
        <v>9063</v>
      </c>
    </row>
    <row r="96" spans="1:2">
      <c r="A96" s="34" t="s">
        <v>140</v>
      </c>
      <c r="B96" s="35">
        <v>9011</v>
      </c>
    </row>
    <row r="97" spans="1:2">
      <c r="A97" s="34" t="s">
        <v>141</v>
      </c>
      <c r="B97" s="35">
        <v>9009</v>
      </c>
    </row>
    <row r="98" spans="1:2">
      <c r="A98" s="34" t="s">
        <v>142</v>
      </c>
      <c r="B98" s="35">
        <v>8836</v>
      </c>
    </row>
    <row r="99" spans="1:2">
      <c r="A99" s="34" t="s">
        <v>143</v>
      </c>
      <c r="B99" s="35">
        <v>8793</v>
      </c>
    </row>
    <row r="100" spans="1:2">
      <c r="A100" s="34" t="s">
        <v>144</v>
      </c>
      <c r="B100" s="35">
        <v>8669</v>
      </c>
    </row>
    <row r="101" spans="1:2">
      <c r="A101" s="34" t="s">
        <v>145</v>
      </c>
      <c r="B101" s="35">
        <v>8617</v>
      </c>
    </row>
    <row r="102" spans="1:2">
      <c r="A102" s="34" t="s">
        <v>146</v>
      </c>
      <c r="B102" s="35">
        <v>8085</v>
      </c>
    </row>
    <row r="103" spans="1:2">
      <c r="A103" s="34" t="s">
        <v>147</v>
      </c>
      <c r="B103" s="35">
        <v>8010</v>
      </c>
    </row>
    <row r="104" spans="1:2">
      <c r="A104" s="34" t="s">
        <v>148</v>
      </c>
      <c r="B104" s="35">
        <v>7980</v>
      </c>
    </row>
    <row r="105" spans="1:2">
      <c r="A105" s="34" t="s">
        <v>149</v>
      </c>
      <c r="B105" s="35">
        <v>7904</v>
      </c>
    </row>
    <row r="106" spans="1:2">
      <c r="A106" s="34" t="s">
        <v>150</v>
      </c>
      <c r="B106" s="35">
        <v>7871</v>
      </c>
    </row>
    <row r="107" spans="1:2">
      <c r="A107" s="34" t="s">
        <v>151</v>
      </c>
      <c r="B107" s="35">
        <v>7603</v>
      </c>
    </row>
    <row r="108" spans="1:2">
      <c r="A108" s="34" t="s">
        <v>152</v>
      </c>
      <c r="B108" s="35">
        <v>7442</v>
      </c>
    </row>
    <row r="109" spans="1:2">
      <c r="A109" s="34" t="s">
        <v>153</v>
      </c>
      <c r="B109" s="35">
        <v>7423</v>
      </c>
    </row>
    <row r="110" spans="1:2">
      <c r="A110" s="34" t="s">
        <v>154</v>
      </c>
      <c r="B110" s="35">
        <v>7373</v>
      </c>
    </row>
    <row r="111" spans="1:2">
      <c r="A111" s="34" t="s">
        <v>155</v>
      </c>
      <c r="B111" s="35">
        <v>7266</v>
      </c>
    </row>
    <row r="112" spans="1:2">
      <c r="A112" s="34" t="s">
        <v>156</v>
      </c>
      <c r="B112" s="35">
        <v>6881</v>
      </c>
    </row>
    <row r="113" spans="1:2">
      <c r="A113" s="34" t="s">
        <v>157</v>
      </c>
      <c r="B113" s="35">
        <v>6743</v>
      </c>
    </row>
    <row r="114" spans="1:2">
      <c r="A114" s="34" t="s">
        <v>158</v>
      </c>
      <c r="B114" s="35">
        <v>6557</v>
      </c>
    </row>
    <row r="115" spans="1:2">
      <c r="A115" s="34" t="s">
        <v>159</v>
      </c>
      <c r="B115" s="35">
        <v>6545</v>
      </c>
    </row>
    <row r="116" spans="1:2">
      <c r="A116" s="34" t="s">
        <v>160</v>
      </c>
      <c r="B116" s="35">
        <v>6514</v>
      </c>
    </row>
    <row r="117" spans="1:2">
      <c r="A117" s="34" t="s">
        <v>161</v>
      </c>
      <c r="B117" s="35">
        <v>6303</v>
      </c>
    </row>
    <row r="118" spans="1:2">
      <c r="A118" s="34" t="s">
        <v>162</v>
      </c>
      <c r="B118" s="35">
        <v>6078</v>
      </c>
    </row>
    <row r="119" spans="1:2">
      <c r="A119" s="34" t="s">
        <v>163</v>
      </c>
      <c r="B119" s="35">
        <v>6072</v>
      </c>
    </row>
    <row r="120" spans="1:2">
      <c r="A120" s="34" t="s">
        <v>164</v>
      </c>
      <c r="B120" s="35">
        <v>6015</v>
      </c>
    </row>
    <row r="121" spans="1:2">
      <c r="A121" s="34" t="s">
        <v>165</v>
      </c>
      <c r="B121" s="35">
        <v>6004</v>
      </c>
    </row>
    <row r="122" spans="1:2">
      <c r="A122" s="34" t="s">
        <v>166</v>
      </c>
      <c r="B122" s="35">
        <v>5993</v>
      </c>
    </row>
    <row r="123" spans="1:2">
      <c r="A123" s="34" t="s">
        <v>167</v>
      </c>
      <c r="B123" s="35">
        <v>5937</v>
      </c>
    </row>
    <row r="124" spans="1:2">
      <c r="A124" s="34" t="s">
        <v>168</v>
      </c>
      <c r="B124" s="35">
        <v>5933</v>
      </c>
    </row>
    <row r="125" spans="1:2">
      <c r="A125" s="34" t="s">
        <v>169</v>
      </c>
      <c r="B125" s="35">
        <v>5890</v>
      </c>
    </row>
    <row r="126" spans="1:2">
      <c r="A126" s="34" t="s">
        <v>170</v>
      </c>
      <c r="B126" s="35">
        <v>5807</v>
      </c>
    </row>
    <row r="127" spans="1:2">
      <c r="A127" s="34" t="s">
        <v>171</v>
      </c>
      <c r="B127" s="35">
        <v>5540</v>
      </c>
    </row>
    <row r="128" spans="1:2">
      <c r="A128" s="34" t="s">
        <v>172</v>
      </c>
      <c r="B128" s="35">
        <v>5502</v>
      </c>
    </row>
    <row r="129" spans="1:2">
      <c r="A129" s="34" t="s">
        <v>173</v>
      </c>
      <c r="B129" s="35">
        <v>5291</v>
      </c>
    </row>
    <row r="130" spans="1:2">
      <c r="A130" s="34" t="s">
        <v>174</v>
      </c>
      <c r="B130" s="35">
        <v>5272</v>
      </c>
    </row>
    <row r="131" spans="1:2">
      <c r="A131" s="34" t="s">
        <v>175</v>
      </c>
      <c r="B131" s="35">
        <v>5225</v>
      </c>
    </row>
    <row r="132" spans="1:2">
      <c r="A132" s="34" t="s">
        <v>176</v>
      </c>
      <c r="B132" s="35">
        <v>5109</v>
      </c>
    </row>
    <row r="133" spans="1:2">
      <c r="A133" s="34" t="s">
        <v>177</v>
      </c>
      <c r="B133" s="35">
        <v>4996</v>
      </c>
    </row>
    <row r="134" spans="1:2">
      <c r="A134" s="34" t="s">
        <v>178</v>
      </c>
      <c r="B134" s="35">
        <v>4827</v>
      </c>
    </row>
    <row r="135" spans="1:2">
      <c r="A135" s="34" t="s">
        <v>179</v>
      </c>
      <c r="B135" s="35">
        <v>4717</v>
      </c>
    </row>
    <row r="136" spans="1:2">
      <c r="A136" s="34" t="s">
        <v>180</v>
      </c>
      <c r="B136" s="35">
        <v>4685</v>
      </c>
    </row>
    <row r="137" spans="1:2">
      <c r="A137" s="34" t="s">
        <v>181</v>
      </c>
      <c r="B137" s="35">
        <v>4596</v>
      </c>
    </row>
    <row r="138" spans="1:2">
      <c r="A138" s="34" t="s">
        <v>182</v>
      </c>
      <c r="B138" s="35">
        <v>4571</v>
      </c>
    </row>
    <row r="139" spans="1:2">
      <c r="A139" s="34" t="s">
        <v>183</v>
      </c>
      <c r="B139" s="35">
        <v>4544</v>
      </c>
    </row>
    <row r="140" spans="1:2">
      <c r="A140" s="34" t="s">
        <v>184</v>
      </c>
      <c r="B140" s="35">
        <v>4430</v>
      </c>
    </row>
    <row r="141" spans="1:2">
      <c r="A141" s="34" t="s">
        <v>185</v>
      </c>
      <c r="B141" s="35">
        <v>4342</v>
      </c>
    </row>
    <row r="142" spans="1:2">
      <c r="A142" s="34" t="s">
        <v>186</v>
      </c>
      <c r="B142" s="35">
        <v>4319</v>
      </c>
    </row>
    <row r="143" spans="1:2">
      <c r="A143" s="34" t="s">
        <v>187</v>
      </c>
      <c r="B143" s="35">
        <v>4264</v>
      </c>
    </row>
    <row r="144" spans="1:2">
      <c r="A144" s="34" t="s">
        <v>188</v>
      </c>
      <c r="B144" s="35">
        <v>3751</v>
      </c>
    </row>
    <row r="145" spans="1:2">
      <c r="A145" s="34" t="s">
        <v>189</v>
      </c>
      <c r="B145" s="35">
        <v>3649</v>
      </c>
    </row>
    <row r="146" spans="1:2">
      <c r="A146" s="34" t="s">
        <v>190</v>
      </c>
      <c r="B146" s="35">
        <v>3546</v>
      </c>
    </row>
    <row r="147" spans="1:2">
      <c r="A147" s="34" t="s">
        <v>191</v>
      </c>
      <c r="B147" s="35">
        <v>3507</v>
      </c>
    </row>
    <row r="148" spans="1:2">
      <c r="A148" s="34" t="s">
        <v>192</v>
      </c>
      <c r="B148" s="35">
        <v>3361</v>
      </c>
    </row>
    <row r="149" spans="1:2">
      <c r="A149" s="34" t="s">
        <v>193</v>
      </c>
      <c r="B149" s="35">
        <v>3349</v>
      </c>
    </row>
    <row r="150" spans="1:2">
      <c r="A150" s="34" t="s">
        <v>194</v>
      </c>
      <c r="B150" s="35">
        <v>3311</v>
      </c>
    </row>
    <row r="151" spans="1:2">
      <c r="A151" s="34" t="s">
        <v>195</v>
      </c>
      <c r="B151" s="35">
        <v>3139</v>
      </c>
    </row>
    <row r="152" spans="1:2">
      <c r="A152" s="34" t="s">
        <v>196</v>
      </c>
      <c r="B152" s="35">
        <v>3116</v>
      </c>
    </row>
    <row r="153" spans="1:2">
      <c r="A153" s="34" t="s">
        <v>197</v>
      </c>
      <c r="B153" s="35">
        <v>3017</v>
      </c>
    </row>
    <row r="154" spans="1:2">
      <c r="A154" s="34" t="s">
        <v>198</v>
      </c>
      <c r="B154" s="35">
        <v>2955</v>
      </c>
    </row>
    <row r="155" spans="1:2">
      <c r="A155" s="34" t="s">
        <v>199</v>
      </c>
      <c r="B155" s="35">
        <v>2865</v>
      </c>
    </row>
    <row r="156" spans="1:2">
      <c r="A156" s="34" t="s">
        <v>200</v>
      </c>
      <c r="B156" s="35">
        <v>2632</v>
      </c>
    </row>
    <row r="157" spans="1:2">
      <c r="A157" s="34" t="s">
        <v>201</v>
      </c>
      <c r="B157" s="35">
        <v>2611</v>
      </c>
    </row>
    <row r="158" spans="1:2">
      <c r="A158" s="34" t="s">
        <v>202</v>
      </c>
      <c r="B158" s="35">
        <v>2579</v>
      </c>
    </row>
    <row r="159" spans="1:2">
      <c r="A159" s="34" t="s">
        <v>203</v>
      </c>
      <c r="B159" s="35">
        <v>2504</v>
      </c>
    </row>
    <row r="160" spans="1:2">
      <c r="A160" s="34" t="s">
        <v>204</v>
      </c>
      <c r="B160" s="35">
        <v>2410</v>
      </c>
    </row>
    <row r="161" spans="1:2">
      <c r="A161" s="34" t="s">
        <v>205</v>
      </c>
      <c r="B161" s="35">
        <v>2388</v>
      </c>
    </row>
    <row r="162" spans="1:2">
      <c r="A162" s="34" t="s">
        <v>206</v>
      </c>
      <c r="B162" s="35">
        <v>2302</v>
      </c>
    </row>
    <row r="163" spans="1:2">
      <c r="A163" s="34" t="s">
        <v>207</v>
      </c>
      <c r="B163" s="35">
        <v>2287</v>
      </c>
    </row>
    <row r="164" spans="1:2">
      <c r="A164" s="34" t="s">
        <v>208</v>
      </c>
      <c r="B164" s="35">
        <v>2218</v>
      </c>
    </row>
    <row r="165" spans="1:2">
      <c r="A165" s="34" t="s">
        <v>209</v>
      </c>
      <c r="B165" s="35">
        <v>2173</v>
      </c>
    </row>
    <row r="166" spans="1:2">
      <c r="A166" s="34" t="s">
        <v>210</v>
      </c>
      <c r="B166" s="35">
        <v>2145</v>
      </c>
    </row>
    <row r="167" spans="1:2">
      <c r="A167" s="34" t="s">
        <v>211</v>
      </c>
      <c r="B167" s="35">
        <v>2094</v>
      </c>
    </row>
    <row r="168" spans="1:2">
      <c r="A168" s="34" t="s">
        <v>212</v>
      </c>
      <c r="B168" s="35">
        <v>2020</v>
      </c>
    </row>
    <row r="169" spans="1:2">
      <c r="A169" s="34" t="s">
        <v>213</v>
      </c>
      <c r="B169" s="35">
        <v>1938</v>
      </c>
    </row>
    <row r="170" spans="1:2">
      <c r="A170" s="34" t="s">
        <v>214</v>
      </c>
      <c r="B170" s="35">
        <v>1905</v>
      </c>
    </row>
    <row r="171" spans="1:2">
      <c r="A171" s="34" t="s">
        <v>215</v>
      </c>
      <c r="B171" s="35">
        <v>1895</v>
      </c>
    </row>
    <row r="172" spans="1:2">
      <c r="A172" s="34" t="s">
        <v>216</v>
      </c>
      <c r="B172" s="35">
        <v>1872</v>
      </c>
    </row>
    <row r="173" spans="1:2">
      <c r="A173" s="34" t="s">
        <v>217</v>
      </c>
      <c r="B173" s="35">
        <v>1733</v>
      </c>
    </row>
    <row r="174" spans="1:2">
      <c r="A174" s="34" t="s">
        <v>218</v>
      </c>
      <c r="B174" s="35">
        <v>1727</v>
      </c>
    </row>
    <row r="175" spans="1:2">
      <c r="A175" s="34" t="s">
        <v>219</v>
      </c>
      <c r="B175" s="35">
        <v>1711</v>
      </c>
    </row>
    <row r="176" spans="1:2">
      <c r="A176" s="34" t="s">
        <v>220</v>
      </c>
      <c r="B176" s="35">
        <v>1709</v>
      </c>
    </row>
    <row r="177" spans="1:2">
      <c r="A177" s="34" t="s">
        <v>221</v>
      </c>
      <c r="B177" s="35">
        <v>1704</v>
      </c>
    </row>
    <row r="178" spans="1:2">
      <c r="A178" s="34" t="s">
        <v>222</v>
      </c>
      <c r="B178" s="35">
        <v>1657</v>
      </c>
    </row>
    <row r="179" spans="1:2">
      <c r="A179" s="34" t="s">
        <v>223</v>
      </c>
      <c r="B179" s="35">
        <v>1649</v>
      </c>
    </row>
    <row r="180" spans="1:2">
      <c r="A180" s="34" t="s">
        <v>224</v>
      </c>
      <c r="B180" s="35">
        <v>1580</v>
      </c>
    </row>
    <row r="181" spans="1:2">
      <c r="A181" s="34" t="s">
        <v>225</v>
      </c>
      <c r="B181" s="35">
        <v>1556</v>
      </c>
    </row>
    <row r="182" spans="1:2">
      <c r="A182" s="34" t="s">
        <v>226</v>
      </c>
      <c r="B182" s="35">
        <v>1506</v>
      </c>
    </row>
    <row r="183" spans="1:2">
      <c r="A183" s="34" t="s">
        <v>227</v>
      </c>
      <c r="B183" s="35">
        <v>1477</v>
      </c>
    </row>
    <row r="184" spans="1:2">
      <c r="A184" s="34" t="s">
        <v>228</v>
      </c>
      <c r="B184" s="35">
        <v>1472</v>
      </c>
    </row>
    <row r="185" spans="1:2">
      <c r="A185" s="34" t="s">
        <v>229</v>
      </c>
      <c r="B185" s="35">
        <v>1447</v>
      </c>
    </row>
    <row r="186" spans="1:2">
      <c r="A186" s="34" t="s">
        <v>230</v>
      </c>
      <c r="B186" s="35">
        <v>1444</v>
      </c>
    </row>
    <row r="187" spans="1:2">
      <c r="A187" s="34" t="s">
        <v>231</v>
      </c>
      <c r="B187" s="35">
        <v>1432</v>
      </c>
    </row>
    <row r="188" spans="1:2">
      <c r="A188" s="34" t="s">
        <v>232</v>
      </c>
      <c r="B188" s="35">
        <v>1413</v>
      </c>
    </row>
    <row r="189" spans="1:2">
      <c r="A189" s="34" t="s">
        <v>233</v>
      </c>
      <c r="B189" s="35">
        <v>1383</v>
      </c>
    </row>
    <row r="190" spans="1:2">
      <c r="A190" s="34" t="s">
        <v>234</v>
      </c>
      <c r="B190" s="35">
        <v>1364</v>
      </c>
    </row>
    <row r="191" spans="1:2">
      <c r="A191" s="34" t="s">
        <v>235</v>
      </c>
      <c r="B191" s="35">
        <v>1311</v>
      </c>
    </row>
    <row r="192" spans="1:2">
      <c r="A192" s="34" t="s">
        <v>236</v>
      </c>
      <c r="B192" s="35">
        <v>1287</v>
      </c>
    </row>
    <row r="193" spans="1:2">
      <c r="A193" s="34" t="s">
        <v>237</v>
      </c>
      <c r="B193" s="35">
        <v>1268</v>
      </c>
    </row>
    <row r="194" spans="1:2">
      <c r="A194" s="34" t="s">
        <v>238</v>
      </c>
      <c r="B194" s="35">
        <v>1245</v>
      </c>
    </row>
    <row r="195" spans="1:2">
      <c r="A195" s="34" t="s">
        <v>239</v>
      </c>
      <c r="B195" s="35">
        <v>1232</v>
      </c>
    </row>
    <row r="196" spans="1:2">
      <c r="A196" s="34" t="s">
        <v>240</v>
      </c>
      <c r="B196" s="35">
        <v>1208</v>
      </c>
    </row>
    <row r="197" spans="1:2">
      <c r="A197" s="34" t="s">
        <v>241</v>
      </c>
      <c r="B197" s="35">
        <v>1207</v>
      </c>
    </row>
    <row r="198" spans="1:2">
      <c r="A198" s="34" t="s">
        <v>242</v>
      </c>
      <c r="B198" s="35">
        <v>1110</v>
      </c>
    </row>
    <row r="199" spans="1:2">
      <c r="A199" s="34" t="s">
        <v>243</v>
      </c>
      <c r="B199" s="35">
        <v>1062</v>
      </c>
    </row>
    <row r="200" spans="1:2">
      <c r="A200" s="34" t="s">
        <v>244</v>
      </c>
      <c r="B200" s="35">
        <v>1039</v>
      </c>
    </row>
    <row r="201" spans="1:2">
      <c r="A201" s="34" t="s">
        <v>245</v>
      </c>
      <c r="B201" s="35">
        <v>1013</v>
      </c>
    </row>
    <row r="202" spans="1:2">
      <c r="A202" s="34" t="s">
        <v>246</v>
      </c>
      <c r="B202" s="35">
        <v>1005</v>
      </c>
    </row>
    <row r="203" spans="1:2">
      <c r="A203" s="34" t="s">
        <v>247</v>
      </c>
      <c r="B203" s="35">
        <v>1002</v>
      </c>
    </row>
    <row r="204" spans="1:2">
      <c r="A204" s="34" t="s">
        <v>248</v>
      </c>
      <c r="B204" s="34">
        <v>973</v>
      </c>
    </row>
    <row r="205" spans="1:2">
      <c r="A205" s="34" t="s">
        <v>249</v>
      </c>
      <c r="B205" s="34">
        <v>954</v>
      </c>
    </row>
    <row r="206" spans="1:2">
      <c r="A206" s="34" t="s">
        <v>250</v>
      </c>
      <c r="B206" s="34">
        <v>894</v>
      </c>
    </row>
    <row r="207" spans="1:2">
      <c r="A207" s="34" t="s">
        <v>251</v>
      </c>
      <c r="B207" s="34">
        <v>879</v>
      </c>
    </row>
    <row r="208" spans="1:2">
      <c r="A208" s="34" t="s">
        <v>252</v>
      </c>
      <c r="B208" s="34">
        <v>870</v>
      </c>
    </row>
    <row r="209" spans="1:2">
      <c r="A209" s="34" t="s">
        <v>253</v>
      </c>
      <c r="B209" s="34">
        <v>858</v>
      </c>
    </row>
    <row r="210" spans="1:2">
      <c r="A210" s="34" t="s">
        <v>254</v>
      </c>
      <c r="B210" s="34">
        <v>858</v>
      </c>
    </row>
    <row r="211" spans="1:2">
      <c r="A211" s="34" t="s">
        <v>255</v>
      </c>
      <c r="B211" s="34">
        <v>847</v>
      </c>
    </row>
    <row r="212" spans="1:2">
      <c r="A212" s="34" t="s">
        <v>256</v>
      </c>
      <c r="B212" s="34">
        <v>845</v>
      </c>
    </row>
    <row r="213" spans="1:2">
      <c r="A213" s="34" t="s">
        <v>257</v>
      </c>
      <c r="B213" s="34">
        <v>839</v>
      </c>
    </row>
    <row r="214" spans="1:2">
      <c r="A214" s="34" t="s">
        <v>258</v>
      </c>
      <c r="B214" s="34">
        <v>818</v>
      </c>
    </row>
    <row r="215" spans="1:2">
      <c r="A215" s="34" t="s">
        <v>259</v>
      </c>
      <c r="B215" s="34">
        <v>812</v>
      </c>
    </row>
    <row r="216" spans="1:2">
      <c r="A216" s="34" t="s">
        <v>260</v>
      </c>
      <c r="B216" s="34">
        <v>802</v>
      </c>
    </row>
    <row r="217" spans="1:2">
      <c r="A217" s="34" t="s">
        <v>261</v>
      </c>
      <c r="B217" s="34">
        <v>770</v>
      </c>
    </row>
    <row r="218" spans="1:2">
      <c r="A218" s="34" t="s">
        <v>262</v>
      </c>
      <c r="B218" s="34">
        <v>760</v>
      </c>
    </row>
    <row r="219" spans="1:2">
      <c r="A219" s="34" t="s">
        <v>263</v>
      </c>
      <c r="B219" s="34">
        <v>705</v>
      </c>
    </row>
    <row r="220" spans="1:2">
      <c r="A220" s="34" t="s">
        <v>264</v>
      </c>
      <c r="B220" s="34">
        <v>686</v>
      </c>
    </row>
    <row r="221" spans="1:2">
      <c r="A221" s="34" t="s">
        <v>265</v>
      </c>
      <c r="B221" s="34">
        <v>686</v>
      </c>
    </row>
    <row r="222" spans="1:2">
      <c r="A222" s="34" t="s">
        <v>266</v>
      </c>
      <c r="B222" s="34">
        <v>678</v>
      </c>
    </row>
    <row r="223" spans="1:2">
      <c r="A223" s="34" t="s">
        <v>267</v>
      </c>
      <c r="B223" s="34">
        <v>676</v>
      </c>
    </row>
    <row r="224" spans="1:2">
      <c r="A224" s="34" t="s">
        <v>268</v>
      </c>
      <c r="B224" s="34">
        <v>674</v>
      </c>
    </row>
    <row r="225" spans="1:2">
      <c r="A225" s="34" t="s">
        <v>269</v>
      </c>
      <c r="B225" s="34">
        <v>673</v>
      </c>
    </row>
    <row r="226" spans="1:2">
      <c r="A226" s="34" t="s">
        <v>270</v>
      </c>
      <c r="B226" s="34">
        <v>672</v>
      </c>
    </row>
    <row r="227" spans="1:2">
      <c r="A227" s="34" t="s">
        <v>271</v>
      </c>
      <c r="B227" s="34">
        <v>670</v>
      </c>
    </row>
    <row r="228" spans="1:2">
      <c r="A228" s="34" t="s">
        <v>272</v>
      </c>
      <c r="B228" s="34">
        <v>645</v>
      </c>
    </row>
    <row r="229" spans="1:2">
      <c r="A229" s="34" t="s">
        <v>273</v>
      </c>
      <c r="B229" s="34">
        <v>632</v>
      </c>
    </row>
    <row r="230" spans="1:2">
      <c r="A230" s="34" t="s">
        <v>274</v>
      </c>
      <c r="B230" s="34">
        <v>631</v>
      </c>
    </row>
    <row r="231" spans="1:2">
      <c r="A231" s="34" t="s">
        <v>275</v>
      </c>
      <c r="B231" s="34">
        <v>629</v>
      </c>
    </row>
    <row r="232" spans="1:2">
      <c r="A232" s="34" t="s">
        <v>276</v>
      </c>
      <c r="B232" s="34">
        <v>605</v>
      </c>
    </row>
    <row r="233" spans="1:2">
      <c r="A233" s="34" t="s">
        <v>277</v>
      </c>
      <c r="B233" s="34">
        <v>599</v>
      </c>
    </row>
    <row r="234" spans="1:2">
      <c r="A234" s="34" t="s">
        <v>278</v>
      </c>
      <c r="B234" s="34">
        <v>589</v>
      </c>
    </row>
    <row r="235" spans="1:2">
      <c r="A235" s="34" t="s">
        <v>279</v>
      </c>
      <c r="B235" s="34">
        <v>579</v>
      </c>
    </row>
    <row r="236" spans="1:2">
      <c r="A236" s="34" t="s">
        <v>280</v>
      </c>
      <c r="B236" s="34">
        <v>554</v>
      </c>
    </row>
    <row r="237" spans="1:2">
      <c r="A237" s="34" t="s">
        <v>281</v>
      </c>
      <c r="B237" s="34">
        <v>551</v>
      </c>
    </row>
    <row r="238" spans="1:2">
      <c r="A238" s="34" t="s">
        <v>282</v>
      </c>
      <c r="B238" s="34">
        <v>544</v>
      </c>
    </row>
    <row r="239" spans="1:2">
      <c r="A239" s="34" t="s">
        <v>283</v>
      </c>
      <c r="B239" s="34">
        <v>543</v>
      </c>
    </row>
    <row r="240" spans="1:2">
      <c r="A240" s="34" t="s">
        <v>284</v>
      </c>
      <c r="B240" s="34">
        <v>526</v>
      </c>
    </row>
    <row r="241" spans="1:2">
      <c r="A241" s="34" t="s">
        <v>285</v>
      </c>
      <c r="B241" s="34">
        <v>520</v>
      </c>
    </row>
    <row r="242" spans="1:2">
      <c r="A242" s="34" t="s">
        <v>286</v>
      </c>
      <c r="B242" s="34">
        <v>518</v>
      </c>
    </row>
    <row r="243" spans="1:2">
      <c r="A243" s="34" t="s">
        <v>287</v>
      </c>
      <c r="B243" s="34">
        <v>518</v>
      </c>
    </row>
    <row r="244" spans="1:2">
      <c r="A244" s="34" t="s">
        <v>288</v>
      </c>
      <c r="B244" s="34">
        <v>517</v>
      </c>
    </row>
    <row r="245" spans="1:2">
      <c r="A245" s="34" t="s">
        <v>289</v>
      </c>
      <c r="B245" s="34">
        <v>509</v>
      </c>
    </row>
    <row r="246" spans="1:2">
      <c r="A246" s="34" t="s">
        <v>290</v>
      </c>
      <c r="B246" s="34">
        <v>491</v>
      </c>
    </row>
    <row r="247" spans="1:2">
      <c r="A247" s="34" t="s">
        <v>291</v>
      </c>
      <c r="B247" s="34">
        <v>491</v>
      </c>
    </row>
    <row r="248" spans="1:2">
      <c r="A248" s="34" t="s">
        <v>292</v>
      </c>
      <c r="B248" s="34">
        <v>490</v>
      </c>
    </row>
    <row r="249" spans="1:2">
      <c r="A249" s="34" t="s">
        <v>293</v>
      </c>
      <c r="B249" s="34">
        <v>486</v>
      </c>
    </row>
    <row r="250" spans="1:2">
      <c r="A250" s="34" t="s">
        <v>294</v>
      </c>
      <c r="B250" s="34">
        <v>485</v>
      </c>
    </row>
    <row r="251" spans="1:2">
      <c r="A251" s="34" t="s">
        <v>295</v>
      </c>
      <c r="B251" s="34">
        <v>481</v>
      </c>
    </row>
    <row r="252" spans="1:2">
      <c r="A252" s="34" t="s">
        <v>296</v>
      </c>
      <c r="B252" s="34">
        <v>480</v>
      </c>
    </row>
    <row r="253" spans="1:2">
      <c r="A253" s="34" t="s">
        <v>297</v>
      </c>
      <c r="B253" s="34">
        <v>479</v>
      </c>
    </row>
    <row r="254" spans="1:2">
      <c r="A254" s="34" t="s">
        <v>298</v>
      </c>
      <c r="B254" s="34">
        <v>456</v>
      </c>
    </row>
    <row r="255" spans="1:2">
      <c r="A255" s="34" t="s">
        <v>299</v>
      </c>
      <c r="B255" s="34">
        <v>446</v>
      </c>
    </row>
    <row r="256" spans="1:2">
      <c r="A256" s="34" t="s">
        <v>300</v>
      </c>
      <c r="B256" s="34">
        <v>442</v>
      </c>
    </row>
    <row r="257" spans="1:2">
      <c r="A257" s="34" t="s">
        <v>301</v>
      </c>
      <c r="B257" s="34">
        <v>436</v>
      </c>
    </row>
    <row r="258" spans="1:2">
      <c r="A258" s="34" t="s">
        <v>302</v>
      </c>
      <c r="B258" s="34">
        <v>434</v>
      </c>
    </row>
    <row r="259" spans="1:2">
      <c r="A259" s="34" t="s">
        <v>303</v>
      </c>
      <c r="B259" s="34">
        <v>426</v>
      </c>
    </row>
    <row r="260" spans="1:2">
      <c r="A260" s="34" t="s">
        <v>304</v>
      </c>
      <c r="B260" s="34">
        <v>423</v>
      </c>
    </row>
    <row r="261" spans="1:2">
      <c r="A261" s="34" t="s">
        <v>305</v>
      </c>
      <c r="B261" s="34">
        <v>414</v>
      </c>
    </row>
    <row r="262" spans="1:2">
      <c r="A262" s="34" t="s">
        <v>306</v>
      </c>
      <c r="B262" s="34">
        <v>412</v>
      </c>
    </row>
    <row r="263" spans="1:2">
      <c r="A263" s="34" t="s">
        <v>307</v>
      </c>
      <c r="B263" s="34">
        <v>410</v>
      </c>
    </row>
    <row r="264" spans="1:2">
      <c r="A264" s="34" t="s">
        <v>308</v>
      </c>
      <c r="B264" s="34">
        <v>398</v>
      </c>
    </row>
    <row r="265" spans="1:2">
      <c r="A265" s="34" t="s">
        <v>309</v>
      </c>
      <c r="B265" s="34">
        <v>397</v>
      </c>
    </row>
    <row r="266" spans="1:2">
      <c r="A266" s="34" t="s">
        <v>310</v>
      </c>
      <c r="B266" s="34">
        <v>395</v>
      </c>
    </row>
    <row r="267" spans="1:2">
      <c r="A267" s="34" t="s">
        <v>311</v>
      </c>
      <c r="B267" s="34">
        <v>384</v>
      </c>
    </row>
    <row r="268" spans="1:2">
      <c r="A268" s="34" t="s">
        <v>312</v>
      </c>
      <c r="B268" s="34">
        <v>373</v>
      </c>
    </row>
    <row r="269" spans="1:2">
      <c r="A269" s="34" t="s">
        <v>313</v>
      </c>
      <c r="B269" s="34">
        <v>360</v>
      </c>
    </row>
    <row r="270" spans="1:2">
      <c r="A270" s="34" t="s">
        <v>314</v>
      </c>
      <c r="B270" s="34">
        <v>356</v>
      </c>
    </row>
    <row r="271" spans="1:2">
      <c r="A271" s="34" t="s">
        <v>315</v>
      </c>
      <c r="B271" s="34">
        <v>355</v>
      </c>
    </row>
    <row r="272" spans="1:2">
      <c r="A272" s="34" t="s">
        <v>316</v>
      </c>
      <c r="B272" s="34">
        <v>355</v>
      </c>
    </row>
    <row r="273" spans="1:2">
      <c r="A273" s="34" t="s">
        <v>317</v>
      </c>
      <c r="B273" s="34">
        <v>352</v>
      </c>
    </row>
    <row r="274" spans="1:2">
      <c r="A274" s="34" t="s">
        <v>318</v>
      </c>
      <c r="B274" s="34">
        <v>349</v>
      </c>
    </row>
    <row r="275" spans="1:2">
      <c r="A275" s="34" t="s">
        <v>319</v>
      </c>
      <c r="B275" s="34">
        <v>345</v>
      </c>
    </row>
    <row r="276" spans="1:2">
      <c r="A276" s="34" t="s">
        <v>320</v>
      </c>
      <c r="B276" s="34">
        <v>345</v>
      </c>
    </row>
    <row r="277" spans="1:2">
      <c r="A277" s="34" t="s">
        <v>321</v>
      </c>
      <c r="B277" s="34">
        <v>342</v>
      </c>
    </row>
    <row r="278" spans="1:2">
      <c r="A278" s="34" t="s">
        <v>322</v>
      </c>
      <c r="B278" s="34">
        <v>342</v>
      </c>
    </row>
    <row r="279" spans="1:2">
      <c r="A279" s="34" t="s">
        <v>323</v>
      </c>
      <c r="B279" s="34">
        <v>325</v>
      </c>
    </row>
    <row r="280" spans="1:2">
      <c r="A280" s="34" t="s">
        <v>324</v>
      </c>
      <c r="B280" s="34">
        <v>318</v>
      </c>
    </row>
    <row r="281" spans="1:2">
      <c r="A281" s="34" t="s">
        <v>325</v>
      </c>
      <c r="B281" s="34">
        <v>317</v>
      </c>
    </row>
    <row r="282" spans="1:2">
      <c r="A282" s="34" t="s">
        <v>326</v>
      </c>
      <c r="B282" s="34">
        <v>314</v>
      </c>
    </row>
    <row r="283" spans="1:2">
      <c r="A283" s="34" t="s">
        <v>327</v>
      </c>
      <c r="B283" s="34">
        <v>312</v>
      </c>
    </row>
    <row r="284" spans="1:2">
      <c r="A284" s="34" t="s">
        <v>328</v>
      </c>
      <c r="B284" s="34">
        <v>311</v>
      </c>
    </row>
    <row r="285" spans="1:2">
      <c r="A285" s="34" t="s">
        <v>329</v>
      </c>
      <c r="B285" s="34">
        <v>308</v>
      </c>
    </row>
    <row r="286" spans="1:2">
      <c r="A286" s="34" t="s">
        <v>330</v>
      </c>
      <c r="B286" s="34">
        <v>300</v>
      </c>
    </row>
    <row r="287" spans="1:2">
      <c r="A287" s="34" t="s">
        <v>331</v>
      </c>
      <c r="B287" s="34">
        <v>284</v>
      </c>
    </row>
    <row r="288" spans="1:2">
      <c r="A288" s="34" t="s">
        <v>332</v>
      </c>
      <c r="B288" s="34">
        <v>269</v>
      </c>
    </row>
    <row r="289" spans="1:2">
      <c r="A289" s="34" t="s">
        <v>333</v>
      </c>
      <c r="B289" s="34">
        <v>260</v>
      </c>
    </row>
    <row r="290" spans="1:2">
      <c r="A290" s="34" t="s">
        <v>334</v>
      </c>
      <c r="B290" s="34">
        <v>258</v>
      </c>
    </row>
    <row r="291" spans="1:2">
      <c r="A291" s="34" t="s">
        <v>335</v>
      </c>
      <c r="B291" s="34">
        <v>257</v>
      </c>
    </row>
    <row r="292" spans="1:2">
      <c r="A292" s="34" t="s">
        <v>336</v>
      </c>
      <c r="B292" s="34">
        <v>256</v>
      </c>
    </row>
    <row r="293" spans="1:2">
      <c r="A293" s="34" t="s">
        <v>337</v>
      </c>
      <c r="B293" s="34">
        <v>249</v>
      </c>
    </row>
    <row r="294" spans="1:2">
      <c r="A294" s="34" t="s">
        <v>338</v>
      </c>
      <c r="B294" s="34">
        <v>249</v>
      </c>
    </row>
    <row r="295" spans="1:2">
      <c r="A295" s="34" t="s">
        <v>339</v>
      </c>
      <c r="B295" s="34">
        <v>247</v>
      </c>
    </row>
    <row r="296" spans="1:2">
      <c r="A296" s="34" t="s">
        <v>340</v>
      </c>
      <c r="B296" s="34">
        <v>245</v>
      </c>
    </row>
    <row r="297" spans="1:2">
      <c r="A297" s="34" t="s">
        <v>341</v>
      </c>
      <c r="B297" s="34">
        <v>243</v>
      </c>
    </row>
    <row r="298" spans="1:2">
      <c r="A298" s="34" t="s">
        <v>342</v>
      </c>
      <c r="B298" s="34">
        <v>243</v>
      </c>
    </row>
    <row r="299" spans="1:2">
      <c r="A299" s="34" t="s">
        <v>343</v>
      </c>
      <c r="B299" s="34">
        <v>240</v>
      </c>
    </row>
    <row r="300" spans="1:2">
      <c r="A300" s="34" t="s">
        <v>344</v>
      </c>
      <c r="B300" s="34">
        <v>231</v>
      </c>
    </row>
    <row r="301" spans="1:2">
      <c r="A301" s="34" t="s">
        <v>345</v>
      </c>
      <c r="B301" s="34">
        <v>230</v>
      </c>
    </row>
    <row r="302" spans="1:2">
      <c r="A302" s="34" t="s">
        <v>346</v>
      </c>
      <c r="B302" s="34">
        <v>230</v>
      </c>
    </row>
    <row r="303" spans="1:2">
      <c r="A303" s="34" t="s">
        <v>347</v>
      </c>
      <c r="B303" s="34">
        <v>228</v>
      </c>
    </row>
    <row r="304" spans="1:2">
      <c r="A304" s="34" t="s">
        <v>348</v>
      </c>
      <c r="B304" s="34">
        <v>227</v>
      </c>
    </row>
    <row r="305" spans="1:2">
      <c r="A305" s="34" t="s">
        <v>349</v>
      </c>
      <c r="B305" s="34">
        <v>226</v>
      </c>
    </row>
    <row r="306" spans="1:2">
      <c r="A306" s="34" t="s">
        <v>350</v>
      </c>
      <c r="B306" s="34">
        <v>226</v>
      </c>
    </row>
    <row r="307" spans="1:2">
      <c r="A307" s="34" t="s">
        <v>351</v>
      </c>
      <c r="B307" s="34">
        <v>225</v>
      </c>
    </row>
    <row r="308" spans="1:2">
      <c r="A308" s="34" t="s">
        <v>352</v>
      </c>
      <c r="B308" s="34">
        <v>222</v>
      </c>
    </row>
    <row r="309" spans="1:2">
      <c r="A309" s="34" t="s">
        <v>353</v>
      </c>
      <c r="B309" s="34">
        <v>217</v>
      </c>
    </row>
    <row r="310" spans="1:2">
      <c r="A310" s="34" t="s">
        <v>354</v>
      </c>
      <c r="B310" s="34">
        <v>216</v>
      </c>
    </row>
    <row r="311" spans="1:2">
      <c r="A311" s="34" t="s">
        <v>355</v>
      </c>
      <c r="B311" s="34">
        <v>206</v>
      </c>
    </row>
    <row r="312" spans="1:2">
      <c r="A312" s="34" t="s">
        <v>356</v>
      </c>
      <c r="B312" s="34">
        <v>199</v>
      </c>
    </row>
    <row r="313" spans="1:2">
      <c r="A313" s="34" t="s">
        <v>357</v>
      </c>
      <c r="B313" s="34">
        <v>195</v>
      </c>
    </row>
    <row r="314" spans="1:2">
      <c r="A314" s="34" t="s">
        <v>358</v>
      </c>
      <c r="B314" s="34">
        <v>192</v>
      </c>
    </row>
    <row r="315" spans="1:2">
      <c r="A315" s="34" t="s">
        <v>359</v>
      </c>
      <c r="B315" s="34">
        <v>189</v>
      </c>
    </row>
    <row r="316" spans="1:2">
      <c r="A316" s="34" t="s">
        <v>360</v>
      </c>
      <c r="B316" s="34">
        <v>189</v>
      </c>
    </row>
    <row r="317" spans="1:2">
      <c r="A317" s="34" t="s">
        <v>361</v>
      </c>
      <c r="B317" s="34">
        <v>186</v>
      </c>
    </row>
    <row r="318" spans="1:2">
      <c r="A318" s="34" t="s">
        <v>362</v>
      </c>
      <c r="B318" s="34">
        <v>185</v>
      </c>
    </row>
    <row r="319" spans="1:2">
      <c r="A319" s="34" t="s">
        <v>363</v>
      </c>
      <c r="B319" s="34">
        <v>184</v>
      </c>
    </row>
    <row r="320" spans="1:2">
      <c r="A320" s="34" t="s">
        <v>364</v>
      </c>
      <c r="B320" s="34">
        <v>183</v>
      </c>
    </row>
    <row r="321" spans="1:2">
      <c r="A321" s="34" t="s">
        <v>365</v>
      </c>
      <c r="B321" s="34">
        <v>180</v>
      </c>
    </row>
    <row r="322" spans="1:2">
      <c r="A322" s="34" t="s">
        <v>366</v>
      </c>
      <c r="B322" s="34">
        <v>179</v>
      </c>
    </row>
    <row r="323" spans="1:2">
      <c r="A323" s="34" t="s">
        <v>367</v>
      </c>
      <c r="B323" s="34">
        <v>178</v>
      </c>
    </row>
    <row r="324" spans="1:2">
      <c r="A324" s="34" t="s">
        <v>368</v>
      </c>
      <c r="B324" s="34">
        <v>177</v>
      </c>
    </row>
    <row r="325" spans="1:2">
      <c r="A325" s="34" t="s">
        <v>369</v>
      </c>
      <c r="B325" s="34">
        <v>176</v>
      </c>
    </row>
    <row r="326" spans="1:2">
      <c r="A326" s="34" t="s">
        <v>370</v>
      </c>
      <c r="B326" s="34">
        <v>175</v>
      </c>
    </row>
    <row r="327" spans="1:2">
      <c r="A327" s="34" t="s">
        <v>371</v>
      </c>
      <c r="B327" s="34">
        <v>172</v>
      </c>
    </row>
    <row r="328" spans="1:2">
      <c r="A328" s="34" t="s">
        <v>372</v>
      </c>
      <c r="B328" s="34">
        <v>164</v>
      </c>
    </row>
    <row r="329" spans="1:2">
      <c r="A329" s="34" t="s">
        <v>373</v>
      </c>
      <c r="B329" s="34">
        <v>163</v>
      </c>
    </row>
    <row r="330" spans="1:2">
      <c r="A330" s="34" t="s">
        <v>374</v>
      </c>
      <c r="B330" s="34">
        <v>161</v>
      </c>
    </row>
    <row r="331" spans="1:2">
      <c r="A331" s="34" t="s">
        <v>375</v>
      </c>
      <c r="B331" s="34">
        <v>161</v>
      </c>
    </row>
    <row r="332" spans="1:2">
      <c r="A332" s="34" t="s">
        <v>376</v>
      </c>
      <c r="B332" s="34">
        <v>161</v>
      </c>
    </row>
    <row r="333" spans="1:2">
      <c r="A333" s="34" t="s">
        <v>377</v>
      </c>
      <c r="B333" s="34">
        <v>160</v>
      </c>
    </row>
    <row r="334" spans="1:2">
      <c r="A334" s="34" t="s">
        <v>378</v>
      </c>
      <c r="B334" s="34">
        <v>160</v>
      </c>
    </row>
    <row r="335" spans="1:2">
      <c r="A335" s="34" t="s">
        <v>379</v>
      </c>
      <c r="B335" s="34">
        <v>159</v>
      </c>
    </row>
    <row r="336" spans="1:2">
      <c r="A336" s="34" t="s">
        <v>380</v>
      </c>
      <c r="B336" s="34">
        <v>154</v>
      </c>
    </row>
    <row r="337" spans="1:2">
      <c r="A337" s="34" t="s">
        <v>381</v>
      </c>
      <c r="B337" s="34">
        <v>143</v>
      </c>
    </row>
    <row r="338" spans="1:2">
      <c r="A338" s="34" t="s">
        <v>382</v>
      </c>
      <c r="B338" s="34">
        <v>132</v>
      </c>
    </row>
    <row r="339" spans="1:2">
      <c r="A339" s="34" t="s">
        <v>383</v>
      </c>
      <c r="B339" s="34">
        <v>131</v>
      </c>
    </row>
    <row r="340" spans="1:2">
      <c r="A340" s="34" t="s">
        <v>384</v>
      </c>
      <c r="B340" s="34">
        <v>130</v>
      </c>
    </row>
    <row r="341" spans="1:2">
      <c r="A341" s="34" t="s">
        <v>385</v>
      </c>
      <c r="B341" s="34">
        <v>125</v>
      </c>
    </row>
    <row r="342" spans="1:2">
      <c r="A342" s="34" t="s">
        <v>386</v>
      </c>
      <c r="B342" s="34">
        <v>123</v>
      </c>
    </row>
    <row r="343" spans="1:2">
      <c r="A343" s="34" t="s">
        <v>387</v>
      </c>
      <c r="B343" s="34">
        <v>123</v>
      </c>
    </row>
    <row r="344" spans="1:2">
      <c r="A344" s="34" t="s">
        <v>388</v>
      </c>
      <c r="B344" s="34">
        <v>121</v>
      </c>
    </row>
    <row r="345" spans="1:2">
      <c r="A345" s="34" t="s">
        <v>389</v>
      </c>
      <c r="B345" s="34">
        <v>120</v>
      </c>
    </row>
    <row r="346" spans="1:2">
      <c r="A346" s="34" t="s">
        <v>390</v>
      </c>
      <c r="B346" s="34">
        <v>120</v>
      </c>
    </row>
    <row r="347" spans="1:2">
      <c r="A347" s="34" t="s">
        <v>391</v>
      </c>
      <c r="B347" s="34">
        <v>118</v>
      </c>
    </row>
    <row r="348" spans="1:2">
      <c r="A348" s="34" t="s">
        <v>392</v>
      </c>
      <c r="B348" s="34">
        <v>116</v>
      </c>
    </row>
    <row r="349" spans="1:2">
      <c r="A349" s="34" t="s">
        <v>393</v>
      </c>
      <c r="B349" s="34">
        <v>114</v>
      </c>
    </row>
    <row r="350" spans="1:2">
      <c r="A350" s="34" t="s">
        <v>394</v>
      </c>
      <c r="B350" s="34">
        <v>114</v>
      </c>
    </row>
    <row r="351" spans="1:2">
      <c r="A351" s="34" t="s">
        <v>395</v>
      </c>
      <c r="B351" s="34">
        <v>111</v>
      </c>
    </row>
    <row r="352" spans="1:2">
      <c r="A352" s="34" t="s">
        <v>396</v>
      </c>
      <c r="B352" s="34">
        <v>111</v>
      </c>
    </row>
    <row r="353" spans="1:2">
      <c r="A353" s="34" t="s">
        <v>397</v>
      </c>
      <c r="B353" s="34">
        <v>100</v>
      </c>
    </row>
    <row r="354" spans="1:2">
      <c r="A354" s="34" t="s">
        <v>398</v>
      </c>
      <c r="B354" s="34">
        <v>98</v>
      </c>
    </row>
    <row r="355" spans="1:2">
      <c r="A355" s="34" t="s">
        <v>399</v>
      </c>
      <c r="B355" s="34">
        <v>98</v>
      </c>
    </row>
    <row r="356" spans="1:2">
      <c r="A356" s="34" t="s">
        <v>400</v>
      </c>
      <c r="B356" s="34">
        <v>98</v>
      </c>
    </row>
    <row r="357" spans="1:2">
      <c r="A357" s="34" t="s">
        <v>401</v>
      </c>
      <c r="B357" s="34">
        <v>98</v>
      </c>
    </row>
    <row r="358" spans="1:2">
      <c r="A358" s="34" t="s">
        <v>402</v>
      </c>
      <c r="B358" s="34">
        <v>96</v>
      </c>
    </row>
    <row r="359" spans="1:2">
      <c r="A359" s="34" t="s">
        <v>403</v>
      </c>
      <c r="B359" s="34">
        <v>93</v>
      </c>
    </row>
    <row r="360" spans="1:2">
      <c r="A360" s="34" t="s">
        <v>404</v>
      </c>
      <c r="B360" s="34">
        <v>93</v>
      </c>
    </row>
    <row r="361" spans="1:2">
      <c r="A361" s="34" t="s">
        <v>405</v>
      </c>
      <c r="B361" s="34">
        <v>92</v>
      </c>
    </row>
    <row r="362" spans="1:2">
      <c r="A362" s="34" t="s">
        <v>406</v>
      </c>
      <c r="B362" s="34">
        <v>87</v>
      </c>
    </row>
    <row r="363" spans="1:2">
      <c r="A363" s="34" t="s">
        <v>407</v>
      </c>
      <c r="B363" s="34">
        <v>81</v>
      </c>
    </row>
    <row r="364" spans="1:2">
      <c r="A364" s="34" t="s">
        <v>408</v>
      </c>
      <c r="B364" s="34">
        <v>72</v>
      </c>
    </row>
    <row r="365" spans="1:2">
      <c r="A365" s="34" t="s">
        <v>409</v>
      </c>
      <c r="B365" s="34">
        <v>71</v>
      </c>
    </row>
    <row r="366" spans="1:2">
      <c r="A366" s="34" t="s">
        <v>410</v>
      </c>
      <c r="B366" s="34">
        <v>71</v>
      </c>
    </row>
    <row r="367" spans="1:2">
      <c r="A367" s="34" t="s">
        <v>411</v>
      </c>
      <c r="B367" s="34">
        <v>68</v>
      </c>
    </row>
    <row r="368" spans="1:2">
      <c r="A368" s="34" t="s">
        <v>412</v>
      </c>
      <c r="B368" s="34">
        <v>63</v>
      </c>
    </row>
    <row r="369" spans="1:2">
      <c r="A369" s="34" t="s">
        <v>413</v>
      </c>
      <c r="B369" s="34">
        <v>63</v>
      </c>
    </row>
    <row r="370" spans="1:2">
      <c r="A370" s="34" t="s">
        <v>414</v>
      </c>
      <c r="B370" s="34">
        <v>61</v>
      </c>
    </row>
    <row r="371" spans="1:2">
      <c r="A371" s="34" t="s">
        <v>415</v>
      </c>
      <c r="B371" s="34">
        <v>60</v>
      </c>
    </row>
    <row r="372" spans="1:2">
      <c r="A372" s="34" t="s">
        <v>416</v>
      </c>
      <c r="B372" s="34">
        <v>56</v>
      </c>
    </row>
    <row r="373" spans="1:2">
      <c r="A373" s="34" t="s">
        <v>417</v>
      </c>
      <c r="B373" s="34">
        <v>52</v>
      </c>
    </row>
    <row r="374" spans="1:2">
      <c r="A374" s="34" t="s">
        <v>418</v>
      </c>
      <c r="B374" s="34">
        <v>49</v>
      </c>
    </row>
    <row r="375" spans="1:2">
      <c r="A375" s="34" t="s">
        <v>419</v>
      </c>
      <c r="B375" s="34">
        <v>48</v>
      </c>
    </row>
    <row r="376" spans="1:2">
      <c r="A376" s="34" t="s">
        <v>420</v>
      </c>
      <c r="B376" s="34">
        <v>47</v>
      </c>
    </row>
    <row r="377" spans="1:2">
      <c r="A377" s="34" t="s">
        <v>421</v>
      </c>
      <c r="B377" s="34">
        <v>47</v>
      </c>
    </row>
    <row r="378" spans="1:2">
      <c r="A378" s="34" t="s">
        <v>422</v>
      </c>
      <c r="B378" s="34">
        <v>47</v>
      </c>
    </row>
    <row r="379" spans="1:2">
      <c r="A379" s="34" t="s">
        <v>423</v>
      </c>
      <c r="B379" s="34">
        <v>47</v>
      </c>
    </row>
    <row r="380" spans="1:2">
      <c r="A380" s="34" t="s">
        <v>424</v>
      </c>
      <c r="B380" s="34">
        <v>45</v>
      </c>
    </row>
    <row r="381" spans="1:2">
      <c r="A381" s="34" t="s">
        <v>425</v>
      </c>
      <c r="B381" s="34">
        <v>42</v>
      </c>
    </row>
    <row r="382" spans="1:2">
      <c r="A382" s="34" t="s">
        <v>426</v>
      </c>
      <c r="B382" s="34">
        <v>41</v>
      </c>
    </row>
    <row r="383" spans="1:2">
      <c r="A383" s="34" t="s">
        <v>427</v>
      </c>
      <c r="B383" s="34">
        <v>38</v>
      </c>
    </row>
    <row r="384" spans="1:2">
      <c r="A384" s="34" t="s">
        <v>428</v>
      </c>
      <c r="B384" s="34">
        <v>28</v>
      </c>
    </row>
    <row r="385" spans="1:2">
      <c r="A385" s="34" t="s">
        <v>429</v>
      </c>
      <c r="B385" s="34">
        <v>25</v>
      </c>
    </row>
    <row r="386" spans="1:2">
      <c r="A386" s="34" t="s">
        <v>430</v>
      </c>
      <c r="B386" s="34">
        <v>25</v>
      </c>
    </row>
    <row r="387" spans="1:2">
      <c r="A387" s="34" t="s">
        <v>431</v>
      </c>
      <c r="B387" s="34">
        <v>25</v>
      </c>
    </row>
    <row r="388" spans="1:2">
      <c r="A388" s="34" t="s">
        <v>432</v>
      </c>
      <c r="B388" s="34">
        <v>24</v>
      </c>
    </row>
    <row r="389" spans="1:2">
      <c r="A389" s="34" t="s">
        <v>433</v>
      </c>
      <c r="B389" s="34">
        <v>20</v>
      </c>
    </row>
    <row r="390" spans="1:2">
      <c r="A390" s="34" t="s">
        <v>434</v>
      </c>
      <c r="B390" s="34">
        <v>19</v>
      </c>
    </row>
    <row r="391" spans="1:2">
      <c r="A391" s="34" t="s">
        <v>435</v>
      </c>
      <c r="B391" s="34">
        <v>18</v>
      </c>
    </row>
    <row r="392" spans="1:2">
      <c r="A392" s="34" t="s">
        <v>436</v>
      </c>
      <c r="B392" s="34">
        <v>12</v>
      </c>
    </row>
    <row r="393" spans="1:2">
      <c r="A393" s="34" t="s">
        <v>437</v>
      </c>
      <c r="B393" s="34">
        <v>12</v>
      </c>
    </row>
    <row r="394" spans="1:2">
      <c r="A394" s="34" t="s">
        <v>438</v>
      </c>
      <c r="B394" s="34">
        <v>9</v>
      </c>
    </row>
    <row r="395" spans="1:2">
      <c r="A395" s="34" t="s">
        <v>439</v>
      </c>
      <c r="B395" s="34">
        <v>5</v>
      </c>
    </row>
    <row r="396" spans="1:2">
      <c r="A396" s="34" t="s">
        <v>440</v>
      </c>
      <c r="B396" s="34">
        <v>0</v>
      </c>
    </row>
    <row r="397" spans="1:2">
      <c r="A397" s="34" t="s">
        <v>441</v>
      </c>
      <c r="B397" s="34">
        <v>0</v>
      </c>
    </row>
    <row r="398" spans="1:2">
      <c r="A398" s="34" t="s">
        <v>442</v>
      </c>
      <c r="B398" s="34">
        <v>0</v>
      </c>
    </row>
    <row r="399" spans="1:2">
      <c r="A399" s="34" t="s">
        <v>443</v>
      </c>
      <c r="B399" s="34">
        <v>0</v>
      </c>
    </row>
    <row r="400" spans="1:2">
      <c r="A400" s="34" t="s">
        <v>444</v>
      </c>
      <c r="B400" s="34">
        <v>0</v>
      </c>
    </row>
    <row r="401" spans="1:8">
      <c r="A401" s="34" t="s">
        <v>445</v>
      </c>
      <c r="B401" s="34">
        <v>0</v>
      </c>
    </row>
    <row r="402" spans="1:8">
      <c r="A402" s="34" t="s">
        <v>446</v>
      </c>
      <c r="B402" s="34">
        <v>0</v>
      </c>
    </row>
    <row r="403" spans="1:8">
      <c r="A403" s="34" t="s">
        <v>447</v>
      </c>
      <c r="B403" s="34">
        <v>0</v>
      </c>
    </row>
    <row r="404" spans="1:8">
      <c r="A404" s="34" t="s">
        <v>448</v>
      </c>
      <c r="B404" s="34">
        <v>0</v>
      </c>
    </row>
    <row r="405" spans="1:8">
      <c r="A405" s="34" t="s">
        <v>449</v>
      </c>
      <c r="B405" s="34">
        <v>0</v>
      </c>
      <c r="E405" s="35">
        <f>SUM(B2:B405)</f>
        <v>3265242</v>
      </c>
      <c r="F405" s="34" t="s">
        <v>705</v>
      </c>
      <c r="G405" s="34" t="s">
        <v>705</v>
      </c>
      <c r="H405" s="29" t="s">
        <v>706</v>
      </c>
    </row>
    <row r="406" spans="1:8">
      <c r="E406" s="21">
        <f ca="1">CELL("row",E404)</f>
        <v>404</v>
      </c>
      <c r="F406" s="34" t="s">
        <v>705</v>
      </c>
      <c r="G406" s="34" t="s">
        <v>705</v>
      </c>
      <c r="H406" s="34" t="s">
        <v>707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baseColWidth="10" defaultRowHeight="15" x14ac:dyDescent="0"/>
  <cols>
    <col min="1" max="1" width="15" bestFit="1" customWidth="1"/>
    <col min="2" max="2" width="5.33203125" customWidth="1"/>
  </cols>
  <sheetData>
    <row r="1" spans="1:2">
      <c r="A1" s="15" t="s">
        <v>772</v>
      </c>
    </row>
    <row r="3" spans="1:2">
      <c r="A3" s="96" t="s">
        <v>768</v>
      </c>
    </row>
    <row r="4" spans="1:2">
      <c r="A4" s="96" t="s">
        <v>770</v>
      </c>
      <c r="B4" t="s">
        <v>769</v>
      </c>
    </row>
    <row r="5" spans="1:2">
      <c r="A5" s="98" t="s">
        <v>41</v>
      </c>
      <c r="B5" s="97">
        <v>10</v>
      </c>
    </row>
    <row r="6" spans="1:2">
      <c r="A6" s="98" t="s">
        <v>36</v>
      </c>
      <c r="B6" s="97">
        <v>9</v>
      </c>
    </row>
    <row r="7" spans="1:2">
      <c r="A7" s="98" t="s">
        <v>55</v>
      </c>
      <c r="B7" s="97">
        <v>5</v>
      </c>
    </row>
    <row r="8" spans="1:2">
      <c r="A8" s="98" t="s">
        <v>50</v>
      </c>
      <c r="B8" s="97">
        <v>4</v>
      </c>
    </row>
    <row r="9" spans="1:2">
      <c r="A9" s="98" t="s">
        <v>48</v>
      </c>
      <c r="B9" s="97">
        <v>4</v>
      </c>
    </row>
    <row r="10" spans="1:2">
      <c r="A10" s="98" t="s">
        <v>78</v>
      </c>
      <c r="B10" s="97">
        <v>2</v>
      </c>
    </row>
    <row r="11" spans="1:2">
      <c r="A11" s="98" t="s">
        <v>83</v>
      </c>
      <c r="B11" s="97">
        <v>2</v>
      </c>
    </row>
    <row r="12" spans="1:2">
      <c r="A12" s="98" t="s">
        <v>80</v>
      </c>
      <c r="B12" s="97">
        <v>1</v>
      </c>
    </row>
    <row r="13" spans="1:2">
      <c r="A13" s="98" t="s">
        <v>57</v>
      </c>
      <c r="B13" s="97">
        <v>1</v>
      </c>
    </row>
    <row r="14" spans="1:2">
      <c r="A14" s="98" t="s">
        <v>85</v>
      </c>
      <c r="B14" s="97">
        <v>1</v>
      </c>
    </row>
    <row r="15" spans="1:2">
      <c r="A15" s="98" t="s">
        <v>76</v>
      </c>
      <c r="B15" s="97">
        <v>1</v>
      </c>
    </row>
    <row r="16" spans="1:2">
      <c r="A16" s="98" t="s">
        <v>771</v>
      </c>
      <c r="B16" s="97">
        <v>40</v>
      </c>
    </row>
  </sheetData>
  <sortState ref="A3:B16">
    <sortCondition descending="1" ref="B8"/>
  </sortState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baseColWidth="10" defaultRowHeight="15" x14ac:dyDescent="0"/>
  <cols>
    <col min="1" max="1" width="56.33203125" bestFit="1" customWidth="1"/>
    <col min="2" max="2" width="13.1640625" style="27" bestFit="1" customWidth="1"/>
    <col min="3" max="3" width="11.1640625" bestFit="1" customWidth="1"/>
    <col min="4" max="4" width="13.1640625" bestFit="1" customWidth="1"/>
    <col min="5" max="5" width="12.6640625" bestFit="1" customWidth="1"/>
    <col min="7" max="7" width="14" customWidth="1"/>
  </cols>
  <sheetData>
    <row r="1" spans="1:12" s="5" customFormat="1">
      <c r="A1" s="1" t="s">
        <v>28</v>
      </c>
      <c r="B1" s="2" t="s">
        <v>1</v>
      </c>
      <c r="C1" s="3" t="s">
        <v>2</v>
      </c>
      <c r="D1" s="4"/>
    </row>
    <row r="2" spans="1:12">
      <c r="A2" s="6" t="str">
        <f>'Eleicoes2014 DF SC'!H4</f>
        <v>Elegeram 3 DFs acima de 80% do QE</v>
      </c>
      <c r="B2" s="7">
        <f>'Eleicoes2014 DF SC'!E4</f>
        <v>647019</v>
      </c>
      <c r="C2" s="8">
        <f t="shared" ref="C2:C10" si="0">B2/$B$10</f>
        <v>0.13324849888750037</v>
      </c>
      <c r="D2" s="9"/>
      <c r="K2">
        <v>3</v>
      </c>
    </row>
    <row r="3" spans="1:12">
      <c r="A3" s="6" t="str">
        <f>'Eleicoes2014 DF SC'!H8</f>
        <v>Elegeram 4 DFs: [64%; 67%] QE</v>
      </c>
      <c r="B3" s="7">
        <f>'Eleicoes2014 DF SC'!E8</f>
        <v>549104</v>
      </c>
      <c r="C3" s="8">
        <f t="shared" si="0"/>
        <v>0.1130836710098498</v>
      </c>
      <c r="D3" s="9"/>
      <c r="K3">
        <v>4</v>
      </c>
    </row>
    <row r="4" spans="1:12">
      <c r="A4" s="6" t="str">
        <f>'Eleicoes2014 DF SC'!H17</f>
        <v>Elegeram 9 DFs: [25%; 63%] QE - Maioria menos votada</v>
      </c>
      <c r="B4" s="7">
        <f>'Eleicoes2014 DF SC'!E17</f>
        <v>941796</v>
      </c>
      <c r="C4" s="8">
        <f t="shared" si="0"/>
        <v>0.19395551484307619</v>
      </c>
      <c r="D4" s="10">
        <f>SUM(C2:C4)</f>
        <v>0.44028768474042634</v>
      </c>
      <c r="E4" t="s">
        <v>3</v>
      </c>
      <c r="K4">
        <v>9</v>
      </c>
    </row>
    <row r="5" spans="1:12">
      <c r="A5" s="6" t="s">
        <v>4</v>
      </c>
      <c r="B5" s="7">
        <f>B20-B2-B3-B4-B6</f>
        <v>256238</v>
      </c>
      <c r="C5" s="8">
        <f t="shared" si="0"/>
        <v>5.2770210547040078E-2</v>
      </c>
      <c r="D5" s="9"/>
      <c r="K5" s="15">
        <f>SUM(K2:K4)</f>
        <v>16</v>
      </c>
      <c r="L5" s="57">
        <f>K5-B26</f>
        <v>0</v>
      </c>
    </row>
    <row r="6" spans="1:12">
      <c r="A6" s="6" t="str">
        <f ca="1">CONCATENATE(" Não Elegeram: (",C25," Candidatos)")</f>
        <v xml:space="preserve"> Não Elegeram: (108 Candidatos)</v>
      </c>
      <c r="B6" s="7">
        <f>B29-B2-B3-B4</f>
        <v>982378</v>
      </c>
      <c r="C6" s="8">
        <f t="shared" si="0"/>
        <v>0.20231306011122524</v>
      </c>
      <c r="D6" s="9"/>
    </row>
    <row r="7" spans="1:12">
      <c r="A7" s="6" t="s">
        <v>5</v>
      </c>
      <c r="B7" s="7">
        <f>B21</f>
        <v>399563</v>
      </c>
      <c r="C7" s="8">
        <f t="shared" si="0"/>
        <v>8.228687250449572E-2</v>
      </c>
      <c r="D7" s="9"/>
    </row>
    <row r="8" spans="1:12">
      <c r="A8" s="6" t="s">
        <v>6</v>
      </c>
      <c r="B8" s="7">
        <f>B22</f>
        <v>282814</v>
      </c>
      <c r="C8" s="8">
        <f t="shared" si="0"/>
        <v>5.8243329738955942E-2</v>
      </c>
      <c r="D8" s="9"/>
    </row>
    <row r="9" spans="1:12">
      <c r="A9" s="6" t="s">
        <v>7</v>
      </c>
      <c r="B9" s="7">
        <f>B23</f>
        <v>796820</v>
      </c>
      <c r="C9" s="8">
        <f t="shared" si="0"/>
        <v>0.16409884235785666</v>
      </c>
      <c r="D9" s="10">
        <f>C10-D4</f>
        <v>0.55971231525957366</v>
      </c>
      <c r="E9" t="s">
        <v>8</v>
      </c>
      <c r="F9" s="58">
        <f>D9/C4</f>
        <v>2.8857767499543425</v>
      </c>
      <c r="G9" t="s">
        <v>714</v>
      </c>
    </row>
    <row r="10" spans="1:12" s="15" customFormat="1" ht="16" thickBot="1">
      <c r="A10" s="11" t="s">
        <v>9</v>
      </c>
      <c r="B10" s="12">
        <f>SUM(B2:B9)</f>
        <v>4855732</v>
      </c>
      <c r="C10" s="13">
        <f t="shared" si="0"/>
        <v>1</v>
      </c>
      <c r="D10" s="14"/>
    </row>
    <row r="11" spans="1:12" s="15" customFormat="1" ht="16" thickBot="1">
      <c r="A11" s="15" t="s">
        <v>10</v>
      </c>
      <c r="B11" s="16" t="s">
        <v>11</v>
      </c>
      <c r="C11" s="15" t="s">
        <v>12</v>
      </c>
    </row>
    <row r="12" spans="1:12">
      <c r="A12" s="17" t="s">
        <v>13</v>
      </c>
      <c r="B12" s="18">
        <f>B20</f>
        <v>3376535</v>
      </c>
      <c r="C12" s="19">
        <f>B12/B10</f>
        <v>0.69537095539869165</v>
      </c>
      <c r="D12" s="20"/>
      <c r="G12" s="15"/>
      <c r="H12" s="15"/>
      <c r="I12" s="15"/>
      <c r="J12" s="15"/>
      <c r="K12" s="15"/>
    </row>
    <row r="13" spans="1:12">
      <c r="A13" s="6" t="s">
        <v>14</v>
      </c>
      <c r="B13" s="7">
        <f>B26</f>
        <v>16</v>
      </c>
      <c r="C13" s="21"/>
      <c r="D13" s="9"/>
      <c r="G13" s="15"/>
      <c r="H13" s="15"/>
      <c r="I13" s="15"/>
      <c r="J13" s="15"/>
      <c r="K13" s="15"/>
    </row>
    <row r="14" spans="1:12">
      <c r="A14" s="6" t="s">
        <v>15</v>
      </c>
      <c r="B14" s="7">
        <f>ROUND(B12/B13,0)</f>
        <v>211033</v>
      </c>
      <c r="C14" s="21"/>
      <c r="D14" s="9"/>
      <c r="G14" s="15"/>
      <c r="H14" s="15"/>
      <c r="I14" s="15"/>
      <c r="J14" s="15"/>
      <c r="K14" s="15"/>
    </row>
    <row r="15" spans="1:12">
      <c r="A15" s="6" t="s">
        <v>16</v>
      </c>
      <c r="B15" s="7">
        <f ca="1">B25</f>
        <v>124</v>
      </c>
      <c r="C15" s="21"/>
      <c r="D15" s="9"/>
      <c r="G15" s="15"/>
      <c r="H15" s="15"/>
      <c r="I15" s="15"/>
      <c r="J15" s="15"/>
      <c r="K15" s="15"/>
    </row>
    <row r="16" spans="1:12" ht="16" thickBot="1">
      <c r="A16" s="22" t="s">
        <v>17</v>
      </c>
      <c r="B16" s="23">
        <f ca="1">B15/B13</f>
        <v>7.75</v>
      </c>
      <c r="C16" s="24"/>
      <c r="D16" s="25"/>
      <c r="G16" s="15"/>
      <c r="H16" s="15"/>
      <c r="I16" s="15"/>
      <c r="J16" s="15"/>
      <c r="K16" s="15"/>
    </row>
    <row r="17" spans="1:11">
      <c r="G17" s="15"/>
      <c r="H17" s="15"/>
      <c r="I17" s="15"/>
      <c r="J17" s="15"/>
      <c r="K17" s="15"/>
    </row>
    <row r="18" spans="1:11">
      <c r="A18" s="26" t="s">
        <v>715</v>
      </c>
      <c r="D18" s="59">
        <v>0.16</v>
      </c>
      <c r="E18" t="s">
        <v>716</v>
      </c>
      <c r="G18" s="15"/>
      <c r="H18" s="15"/>
      <c r="I18" s="15"/>
      <c r="J18" s="15"/>
      <c r="K18" s="15"/>
    </row>
    <row r="19" spans="1:11">
      <c r="A19" t="s">
        <v>19</v>
      </c>
      <c r="B19" s="27">
        <f>Resumo!C20</f>
        <v>4058912</v>
      </c>
      <c r="C19" s="28"/>
      <c r="D19" s="27">
        <f>D18*B10</f>
        <v>776917.12</v>
      </c>
      <c r="E19" s="28">
        <f>D19/4</f>
        <v>194229.28</v>
      </c>
      <c r="F19" t="s">
        <v>717</v>
      </c>
      <c r="G19" s="15"/>
      <c r="H19" s="15"/>
      <c r="I19" s="15"/>
      <c r="J19" s="15"/>
      <c r="K19" s="15"/>
    </row>
    <row r="20" spans="1:11">
      <c r="A20" t="s">
        <v>20</v>
      </c>
      <c r="B20" s="27">
        <f>Resumo!C21</f>
        <v>3376535</v>
      </c>
      <c r="G20" s="15"/>
      <c r="H20" s="15"/>
      <c r="I20" s="15"/>
      <c r="J20" s="15"/>
      <c r="K20" s="15"/>
    </row>
    <row r="21" spans="1:11">
      <c r="A21" t="s">
        <v>21</v>
      </c>
      <c r="B21" s="27">
        <f>Resumo!C22</f>
        <v>399563</v>
      </c>
      <c r="G21" s="15"/>
      <c r="H21" s="15"/>
      <c r="I21" s="15"/>
      <c r="J21" s="15"/>
      <c r="K21" s="15"/>
    </row>
    <row r="22" spans="1:11">
      <c r="A22" t="s">
        <v>22</v>
      </c>
      <c r="B22" s="27">
        <f>Resumo!C23</f>
        <v>282814</v>
      </c>
      <c r="G22" s="15"/>
      <c r="H22" s="15"/>
      <c r="I22" s="15"/>
      <c r="J22" s="15"/>
      <c r="K22" s="15"/>
    </row>
    <row r="23" spans="1:11">
      <c r="A23" t="s">
        <v>23</v>
      </c>
      <c r="B23" s="27">
        <f>Resumo!C24</f>
        <v>796820</v>
      </c>
      <c r="G23" s="15"/>
      <c r="H23" s="15"/>
      <c r="I23" s="15"/>
      <c r="J23" s="15"/>
      <c r="K23" s="15"/>
    </row>
    <row r="24" spans="1:11">
      <c r="G24" s="15"/>
      <c r="H24" s="15"/>
      <c r="I24" s="15"/>
      <c r="J24" s="15"/>
      <c r="K24" s="15"/>
    </row>
    <row r="25" spans="1:11">
      <c r="A25" t="s">
        <v>24</v>
      </c>
      <c r="B25" s="60">
        <f ca="1">'Eleicoes2014 DF SC'!E126</f>
        <v>124</v>
      </c>
      <c r="C25" s="28">
        <f ca="1">B25-B26</f>
        <v>108</v>
      </c>
      <c r="D25" t="s">
        <v>733</v>
      </c>
      <c r="G25" s="15"/>
      <c r="H25" s="15"/>
      <c r="I25" s="15"/>
      <c r="J25" s="15"/>
      <c r="K25" s="15"/>
    </row>
    <row r="26" spans="1:11">
      <c r="A26" t="s">
        <v>25</v>
      </c>
      <c r="B26" s="60">
        <v>16</v>
      </c>
      <c r="C26" t="s">
        <v>734</v>
      </c>
      <c r="G26" s="15"/>
      <c r="H26" s="15"/>
      <c r="I26" s="15"/>
      <c r="J26" s="15"/>
      <c r="K26" s="15"/>
    </row>
    <row r="27" spans="1:11">
      <c r="G27" s="15"/>
      <c r="H27" s="15"/>
      <c r="I27" s="15"/>
      <c r="J27" s="15"/>
      <c r="K27" s="15"/>
    </row>
    <row r="28" spans="1:11">
      <c r="A28" t="s">
        <v>27</v>
      </c>
      <c r="B28" s="27">
        <f>B19+B23</f>
        <v>4855732</v>
      </c>
    </row>
    <row r="29" spans="1:11">
      <c r="A29" t="s">
        <v>718</v>
      </c>
      <c r="B29" s="60">
        <f>'Eleicoes2014 DF SC'!E125</f>
        <v>3120297</v>
      </c>
      <c r="C29" s="28"/>
    </row>
    <row r="30" spans="1:11">
      <c r="A30" t="s">
        <v>719</v>
      </c>
      <c r="B30" s="27">
        <f>B20-B29</f>
        <v>256238</v>
      </c>
    </row>
    <row r="31" spans="1:11" s="61" customFormat="1">
      <c r="A31" s="61" t="s">
        <v>720</v>
      </c>
      <c r="B31" s="62">
        <f>B7+B8</f>
        <v>682377</v>
      </c>
    </row>
    <row r="32" spans="1:11" s="61" customFormat="1">
      <c r="A32" s="61" t="s">
        <v>721</v>
      </c>
      <c r="B32" s="63">
        <f>B31/B14</f>
        <v>3.2335085034094195</v>
      </c>
      <c r="F32" s="61" t="s">
        <v>722</v>
      </c>
    </row>
    <row r="33" spans="1:8" s="61" customFormat="1">
      <c r="A33" s="61" t="s">
        <v>723</v>
      </c>
      <c r="B33" s="62">
        <f>B31/(B14/2)</f>
        <v>6.4670170068188391</v>
      </c>
      <c r="F33" s="64">
        <f>B4/C35</f>
        <v>104644</v>
      </c>
      <c r="G33" s="65">
        <f>F33/B14</f>
        <v>0.49586557552610255</v>
      </c>
      <c r="H33" s="61" t="s">
        <v>724</v>
      </c>
    </row>
    <row r="34" spans="1:8" s="61" customFormat="1">
      <c r="C34" s="61" t="s">
        <v>725</v>
      </c>
      <c r="D34" s="61" t="s">
        <v>726</v>
      </c>
      <c r="E34" s="61" t="s">
        <v>735</v>
      </c>
    </row>
    <row r="35" spans="1:8" s="61" customFormat="1">
      <c r="A35" s="61" t="s">
        <v>727</v>
      </c>
      <c r="C35" s="66">
        <f>ROUND(B13/2,0)+1</f>
        <v>9</v>
      </c>
      <c r="D35" s="62">
        <f>B13-C35</f>
        <v>7</v>
      </c>
      <c r="E35" s="62">
        <f>C35+D35</f>
        <v>16</v>
      </c>
      <c r="F35" s="61" t="s">
        <v>728</v>
      </c>
      <c r="G35" s="61" t="s">
        <v>729</v>
      </c>
      <c r="H35" s="61" t="s">
        <v>730</v>
      </c>
    </row>
    <row r="36" spans="1:8" s="61" customFormat="1">
      <c r="A36" s="67">
        <v>0.6</v>
      </c>
      <c r="B36" s="68">
        <f>B14*A36</f>
        <v>126619.79999999999</v>
      </c>
      <c r="C36" s="68">
        <f>B36*C35</f>
        <v>1139578.2</v>
      </c>
      <c r="F36" s="68">
        <f>C36-B4</f>
        <v>197782.19999999995</v>
      </c>
      <c r="G36" s="65">
        <f>F36/B10</f>
        <v>4.0731696065598337E-2</v>
      </c>
      <c r="H36" s="69">
        <f>G36/D4</f>
        <v>9.2511549782756011E-2</v>
      </c>
    </row>
    <row r="37" spans="1:8" s="61" customFormat="1">
      <c r="A37" s="61" t="s">
        <v>736</v>
      </c>
      <c r="B37" s="70">
        <v>4</v>
      </c>
    </row>
    <row r="38" spans="1:8" s="61" customFormat="1">
      <c r="B38" s="68">
        <f>B36/B37</f>
        <v>31654.949999999997</v>
      </c>
      <c r="C38" s="68">
        <f>B38*C35</f>
        <v>284894.55</v>
      </c>
      <c r="D38" s="71">
        <f>C38/B10</f>
        <v>5.8671802727168633E-2</v>
      </c>
    </row>
    <row r="39" spans="1:8" s="61" customFormat="1"/>
    <row r="40" spans="1:8" s="61" customFormat="1">
      <c r="A40" s="61" t="str">
        <f>CONCATENATE("Quociente Eleitoral, em 2014, para Deputados Estaduais: ",+B14/1000)</f>
        <v>Quociente Eleitoral, em 2014, para Deputados Estaduais: 211,033</v>
      </c>
    </row>
    <row r="41" spans="1:8" s="61" customFormat="1">
      <c r="A41" s="61" t="s">
        <v>763</v>
      </c>
    </row>
    <row r="42" spans="1:8" s="61" customFormat="1">
      <c r="A42" s="61" t="s">
        <v>764</v>
      </c>
    </row>
    <row r="43" spans="1:8" s="61" customFormat="1">
      <c r="A43" s="61" t="s">
        <v>765</v>
      </c>
    </row>
    <row r="44" spans="1:8" s="61" customFormat="1">
      <c r="A44" s="61" t="s">
        <v>766</v>
      </c>
    </row>
    <row r="45" spans="1:8" s="61" customFormat="1"/>
    <row r="46" spans="1:8" s="61" customFormat="1">
      <c r="A46" s="61" t="s">
        <v>732</v>
      </c>
    </row>
  </sheetData>
  <hyperlinks>
    <hyperlink ref="A18" r:id="rId1"/>
  </hyperlinks>
  <pageMargins left="0.75" right="0.75" top="1" bottom="1" header="0.5" footer="0.5"/>
  <pageSetup paperSize="9" orientation="portrait" horizontalDpi="4294967292" verticalDpi="4294967292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workbookViewId="0"/>
  </sheetViews>
  <sheetFormatPr baseColWidth="10" defaultRowHeight="15" x14ac:dyDescent="0"/>
  <cols>
    <col min="1" max="1" width="56.33203125" style="34" bestFit="1" customWidth="1"/>
    <col min="2" max="2" width="10.83203125" style="34"/>
    <col min="3" max="3" width="6" style="34" bestFit="1" customWidth="1"/>
    <col min="4" max="4" width="10.83203125" style="34"/>
    <col min="5" max="5" width="11.5" style="34" bestFit="1" customWidth="1"/>
    <col min="6" max="7" width="10.83203125" style="34"/>
    <col min="8" max="8" width="58.5" style="34" bestFit="1" customWidth="1"/>
    <col min="9" max="16384" width="10.83203125" style="34"/>
  </cols>
  <sheetData>
    <row r="1" spans="1:9" s="94" customFormat="1">
      <c r="A1" s="94" t="s">
        <v>767</v>
      </c>
      <c r="B1" s="94" t="s">
        <v>1</v>
      </c>
      <c r="C1" s="94" t="s">
        <v>29</v>
      </c>
      <c r="D1" s="94" t="s">
        <v>30</v>
      </c>
      <c r="E1" s="94" t="s">
        <v>31</v>
      </c>
      <c r="F1" s="94" t="s">
        <v>32</v>
      </c>
      <c r="G1" s="94" t="s">
        <v>33</v>
      </c>
      <c r="H1" s="94" t="s">
        <v>18</v>
      </c>
      <c r="I1" s="94" t="s">
        <v>26</v>
      </c>
    </row>
    <row r="2" spans="1:9" s="43" customFormat="1">
      <c r="A2" s="43" t="s">
        <v>450</v>
      </c>
      <c r="B2" s="44">
        <v>229668</v>
      </c>
      <c r="C2" s="45" t="s">
        <v>35</v>
      </c>
      <c r="D2" s="46">
        <f>+B2/'Resumo DFSC'!$B$14</f>
        <v>1.0883037250098326</v>
      </c>
      <c r="F2" s="43" t="s">
        <v>50</v>
      </c>
    </row>
    <row r="3" spans="1:9" s="43" customFormat="1">
      <c r="A3" s="43" t="s">
        <v>451</v>
      </c>
      <c r="B3" s="44">
        <v>221409</v>
      </c>
      <c r="C3" s="45" t="s">
        <v>35</v>
      </c>
      <c r="D3" s="46">
        <f>+B3/'Resumo DFSC'!$B$14</f>
        <v>1.0491676657205271</v>
      </c>
      <c r="E3" s="44"/>
      <c r="F3" s="43" t="s">
        <v>36</v>
      </c>
    </row>
    <row r="4" spans="1:9" s="43" customFormat="1">
      <c r="A4" s="43" t="s">
        <v>452</v>
      </c>
      <c r="B4" s="44">
        <v>195942</v>
      </c>
      <c r="C4" s="45" t="s">
        <v>35</v>
      </c>
      <c r="D4" s="46">
        <f>+B4/'Resumo DFSC'!$B$14</f>
        <v>0.92848985703657727</v>
      </c>
      <c r="E4" s="44">
        <f>B4+B3+B2</f>
        <v>647019</v>
      </c>
      <c r="F4" s="43" t="s">
        <v>41</v>
      </c>
      <c r="H4" s="87" t="s">
        <v>708</v>
      </c>
    </row>
    <row r="5" spans="1:9" s="47" customFormat="1">
      <c r="A5" s="47" t="s">
        <v>453</v>
      </c>
      <c r="B5" s="48">
        <v>140839</v>
      </c>
      <c r="C5" s="49" t="s">
        <v>35</v>
      </c>
      <c r="D5" s="50">
        <f>+B5/'Resumo DFSC'!$B$14</f>
        <v>0.66737903550629518</v>
      </c>
      <c r="F5" s="47" t="s">
        <v>78</v>
      </c>
    </row>
    <row r="6" spans="1:9" s="47" customFormat="1">
      <c r="A6" s="47" t="s">
        <v>454</v>
      </c>
      <c r="B6" s="48">
        <v>137784</v>
      </c>
      <c r="C6" s="49" t="s">
        <v>35</v>
      </c>
      <c r="D6" s="50">
        <f>+B6/'Resumo DFSC'!$B$14</f>
        <v>0.65290262660342224</v>
      </c>
      <c r="F6" s="47" t="s">
        <v>41</v>
      </c>
    </row>
    <row r="7" spans="1:9" s="47" customFormat="1">
      <c r="A7" s="47" t="s">
        <v>455</v>
      </c>
      <c r="B7" s="48">
        <v>135439</v>
      </c>
      <c r="C7" s="49" t="s">
        <v>35</v>
      </c>
      <c r="D7" s="50">
        <f>+B7/'Resumo DFSC'!$B$14</f>
        <v>0.6417906204242938</v>
      </c>
      <c r="E7" s="48"/>
      <c r="F7" s="47" t="s">
        <v>55</v>
      </c>
    </row>
    <row r="8" spans="1:9" s="47" customFormat="1">
      <c r="A8" s="47" t="s">
        <v>456</v>
      </c>
      <c r="B8" s="48">
        <v>135042</v>
      </c>
      <c r="C8" s="49" t="s">
        <v>35</v>
      </c>
      <c r="D8" s="50">
        <f>+B8/'Resumo DFSC'!$B$14</f>
        <v>0.63990939805622815</v>
      </c>
      <c r="E8" s="48">
        <f>SUM(B5:B8)</f>
        <v>549104</v>
      </c>
      <c r="F8" s="47" t="s">
        <v>48</v>
      </c>
      <c r="H8" s="51" t="s">
        <v>709</v>
      </c>
    </row>
    <row r="9" spans="1:9" s="30" customFormat="1">
      <c r="A9" s="30" t="s">
        <v>457</v>
      </c>
      <c r="B9" s="32">
        <v>132349</v>
      </c>
      <c r="C9" s="36" t="s">
        <v>35</v>
      </c>
      <c r="D9" s="31">
        <f>+B9/'Resumo DFSC'!$B$14</f>
        <v>0.62714836068292634</v>
      </c>
      <c r="F9" s="30" t="s">
        <v>36</v>
      </c>
    </row>
    <row r="10" spans="1:9" s="30" customFormat="1">
      <c r="A10" s="30" t="s">
        <v>458</v>
      </c>
      <c r="B10" s="32">
        <v>123770</v>
      </c>
      <c r="C10" s="36" t="s">
        <v>35</v>
      </c>
      <c r="D10" s="31">
        <f>+B10/'Resumo DFSC'!$B$14</f>
        <v>0.58649595087024309</v>
      </c>
      <c r="F10" s="30" t="s">
        <v>50</v>
      </c>
    </row>
    <row r="11" spans="1:9" s="30" customFormat="1">
      <c r="A11" s="30" t="s">
        <v>459</v>
      </c>
      <c r="B11" s="32">
        <v>115431</v>
      </c>
      <c r="C11" s="36" t="s">
        <v>35</v>
      </c>
      <c r="D11" s="31">
        <f>+B11/'Resumo DFSC'!$B$14</f>
        <v>0.54698080395009308</v>
      </c>
      <c r="F11" s="30" t="s">
        <v>41</v>
      </c>
    </row>
    <row r="12" spans="1:9" s="30" customFormat="1">
      <c r="A12" s="30" t="s">
        <v>460</v>
      </c>
      <c r="B12" s="32">
        <v>112366</v>
      </c>
      <c r="C12" s="36" t="s">
        <v>35</v>
      </c>
      <c r="D12" s="31">
        <f>+B12/'Resumo DFSC'!$B$14</f>
        <v>0.53245700909336457</v>
      </c>
      <c r="F12" s="30" t="s">
        <v>55</v>
      </c>
    </row>
    <row r="13" spans="1:9" s="30" customFormat="1">
      <c r="A13" s="30" t="s">
        <v>461</v>
      </c>
      <c r="B13" s="32">
        <v>110777</v>
      </c>
      <c r="C13" s="36" t="s">
        <v>35</v>
      </c>
      <c r="D13" s="31">
        <f>+B13/'Resumo DFSC'!$B$14</f>
        <v>0.52492738102571634</v>
      </c>
      <c r="F13" s="30" t="s">
        <v>36</v>
      </c>
    </row>
    <row r="14" spans="1:9" s="30" customFormat="1">
      <c r="A14" s="30" t="s">
        <v>462</v>
      </c>
      <c r="B14" s="32">
        <v>110436</v>
      </c>
      <c r="C14" s="36" t="s">
        <v>35</v>
      </c>
      <c r="D14" s="31">
        <f>+B14/'Resumo DFSC'!$B$14</f>
        <v>0.52331151999924186</v>
      </c>
      <c r="F14" s="30" t="s">
        <v>41</v>
      </c>
    </row>
    <row r="15" spans="1:9" s="30" customFormat="1">
      <c r="A15" s="30" t="s">
        <v>463</v>
      </c>
      <c r="B15" s="32">
        <v>105303</v>
      </c>
      <c r="C15" s="36" t="s">
        <v>35</v>
      </c>
      <c r="D15" s="31">
        <f>+B15/'Resumo DFSC'!$B$14</f>
        <v>0.49898830988518383</v>
      </c>
      <c r="F15" s="30" t="s">
        <v>41</v>
      </c>
    </row>
    <row r="16" spans="1:9" s="30" customFormat="1">
      <c r="A16" s="30" t="s">
        <v>464</v>
      </c>
      <c r="B16" s="32">
        <v>78607</v>
      </c>
      <c r="C16" s="36" t="s">
        <v>35</v>
      </c>
      <c r="D16" s="31">
        <f>+B16/'Resumo DFSC'!$B$14</f>
        <v>0.37248676747238585</v>
      </c>
      <c r="F16" s="30" t="s">
        <v>76</v>
      </c>
    </row>
    <row r="17" spans="1:8" s="30" customFormat="1">
      <c r="A17" s="30" t="s">
        <v>465</v>
      </c>
      <c r="B17" s="32">
        <v>52757</v>
      </c>
      <c r="C17" s="36" t="s">
        <v>35</v>
      </c>
      <c r="D17" s="31">
        <f>+B17/'Resumo DFSC'!$B$14</f>
        <v>0.24999407675576807</v>
      </c>
      <c r="E17" s="32">
        <f>SUM(B9:B17)</f>
        <v>941796</v>
      </c>
      <c r="F17" s="30" t="s">
        <v>48</v>
      </c>
      <c r="H17" s="52" t="s">
        <v>710</v>
      </c>
    </row>
    <row r="18" spans="1:8" s="33" customFormat="1">
      <c r="A18" s="33" t="s">
        <v>466</v>
      </c>
      <c r="B18" s="55">
        <v>102633</v>
      </c>
      <c r="C18" s="88"/>
      <c r="D18" s="37">
        <f>+B18/'Resumo DFSC'!$B$14</f>
        <v>0.48633626020574983</v>
      </c>
      <c r="H18" s="53" t="s">
        <v>711</v>
      </c>
    </row>
    <row r="19" spans="1:8" s="33" customFormat="1">
      <c r="A19" s="33" t="s">
        <v>467</v>
      </c>
      <c r="B19" s="55">
        <v>87954</v>
      </c>
      <c r="C19" s="88"/>
      <c r="D19" s="37">
        <f>+B19/'Resumo DFSC'!$B$14</f>
        <v>0.41677841854117603</v>
      </c>
    </row>
    <row r="20" spans="1:8" s="33" customFormat="1">
      <c r="A20" s="33" t="s">
        <v>468</v>
      </c>
      <c r="B20" s="55">
        <v>69645</v>
      </c>
      <c r="C20" s="88"/>
      <c r="D20" s="37">
        <f>+B20/'Resumo DFSC'!$B$14</f>
        <v>0.33001947562703465</v>
      </c>
    </row>
    <row r="21" spans="1:8" s="33" customFormat="1">
      <c r="A21" s="33" t="s">
        <v>469</v>
      </c>
      <c r="B21" s="55">
        <v>63964</v>
      </c>
      <c r="C21" s="88"/>
      <c r="D21" s="37">
        <f>+B21/'Resumo DFSC'!$B$14</f>
        <v>0.30309951524169204</v>
      </c>
    </row>
    <row r="22" spans="1:8">
      <c r="A22" s="34" t="s">
        <v>470</v>
      </c>
      <c r="B22" s="35">
        <v>51494</v>
      </c>
      <c r="C22" s="89"/>
      <c r="D22" s="38"/>
      <c r="H22" s="29" t="s">
        <v>712</v>
      </c>
    </row>
    <row r="23" spans="1:8">
      <c r="A23" s="34" t="s">
        <v>471</v>
      </c>
      <c r="B23" s="35">
        <v>50790</v>
      </c>
      <c r="C23" s="89"/>
      <c r="D23" s="38"/>
    </row>
    <row r="24" spans="1:8">
      <c r="A24" s="34" t="s">
        <v>472</v>
      </c>
      <c r="B24" s="35">
        <v>46518</v>
      </c>
      <c r="C24" s="89"/>
      <c r="D24" s="38"/>
    </row>
    <row r="25" spans="1:8">
      <c r="A25" s="34" t="s">
        <v>473</v>
      </c>
      <c r="B25" s="35">
        <v>37167</v>
      </c>
      <c r="C25" s="89"/>
      <c r="D25" s="38"/>
    </row>
    <row r="26" spans="1:8">
      <c r="A26" s="34" t="s">
        <v>474</v>
      </c>
      <c r="B26" s="35">
        <v>36343</v>
      </c>
      <c r="C26" s="89"/>
      <c r="D26" s="38"/>
    </row>
    <row r="27" spans="1:8">
      <c r="A27" s="34" t="s">
        <v>475</v>
      </c>
      <c r="B27" s="35">
        <v>35455</v>
      </c>
      <c r="C27" s="89"/>
      <c r="D27" s="38"/>
    </row>
    <row r="28" spans="1:8">
      <c r="A28" s="34" t="s">
        <v>476</v>
      </c>
      <c r="B28" s="35">
        <v>24884</v>
      </c>
      <c r="C28" s="89"/>
      <c r="D28" s="38"/>
    </row>
    <row r="29" spans="1:8">
      <c r="A29" s="34" t="s">
        <v>477</v>
      </c>
      <c r="B29" s="35">
        <v>22675</v>
      </c>
      <c r="C29" s="89"/>
      <c r="D29" s="38"/>
    </row>
    <row r="30" spans="1:8">
      <c r="A30" s="34" t="s">
        <v>478</v>
      </c>
      <c r="B30" s="35">
        <v>16035</v>
      </c>
      <c r="C30" s="89"/>
      <c r="D30" s="38"/>
    </row>
    <row r="31" spans="1:8">
      <c r="A31" s="34" t="s">
        <v>479</v>
      </c>
      <c r="B31" s="35">
        <v>15939</v>
      </c>
      <c r="C31" s="89"/>
      <c r="D31" s="38"/>
    </row>
    <row r="32" spans="1:8" ht="16">
      <c r="A32" s="90" t="s">
        <v>480</v>
      </c>
      <c r="B32" s="35">
        <v>15928</v>
      </c>
      <c r="C32" s="89"/>
      <c r="D32" s="38"/>
    </row>
    <row r="33" spans="1:5">
      <c r="A33" s="34" t="s">
        <v>481</v>
      </c>
      <c r="B33" s="35">
        <v>15864</v>
      </c>
      <c r="C33" s="89"/>
      <c r="D33" s="38"/>
    </row>
    <row r="34" spans="1:5">
      <c r="A34" s="34" t="s">
        <v>482</v>
      </c>
      <c r="B34" s="35">
        <v>15730</v>
      </c>
      <c r="C34" s="89"/>
      <c r="D34" s="38"/>
    </row>
    <row r="35" spans="1:5">
      <c r="A35" s="34" t="s">
        <v>483</v>
      </c>
      <c r="B35" s="35">
        <v>15308</v>
      </c>
      <c r="C35" s="89"/>
      <c r="D35" s="38"/>
    </row>
    <row r="36" spans="1:5">
      <c r="A36" s="34" t="s">
        <v>484</v>
      </c>
      <c r="B36" s="35">
        <v>14371</v>
      </c>
      <c r="C36" s="89"/>
      <c r="D36" s="38"/>
    </row>
    <row r="37" spans="1:5">
      <c r="A37" s="34" t="s">
        <v>485</v>
      </c>
      <c r="B37" s="35">
        <v>13561</v>
      </c>
      <c r="C37" s="89"/>
      <c r="D37" s="38"/>
    </row>
    <row r="38" spans="1:5">
      <c r="A38" s="34" t="s">
        <v>486</v>
      </c>
      <c r="B38" s="35">
        <v>13191</v>
      </c>
      <c r="C38" s="89"/>
      <c r="D38" s="38"/>
    </row>
    <row r="39" spans="1:5">
      <c r="A39" s="34" t="s">
        <v>487</v>
      </c>
      <c r="B39" s="35">
        <v>12336</v>
      </c>
      <c r="C39" s="89"/>
      <c r="D39" s="38"/>
    </row>
    <row r="40" spans="1:5">
      <c r="A40" s="34" t="s">
        <v>488</v>
      </c>
      <c r="B40" s="35">
        <v>10192</v>
      </c>
      <c r="C40" s="89"/>
      <c r="D40" s="38"/>
    </row>
    <row r="41" spans="1:5">
      <c r="A41" s="34" t="s">
        <v>489</v>
      </c>
      <c r="B41" s="35">
        <v>10120</v>
      </c>
      <c r="C41" s="89"/>
      <c r="D41" s="38"/>
    </row>
    <row r="42" spans="1:5">
      <c r="A42" s="34" t="s">
        <v>490</v>
      </c>
      <c r="B42" s="35">
        <v>9890</v>
      </c>
      <c r="C42" s="89"/>
      <c r="D42" s="38"/>
      <c r="E42" s="35"/>
    </row>
    <row r="43" spans="1:5">
      <c r="A43" s="34" t="s">
        <v>491</v>
      </c>
      <c r="B43" s="35">
        <v>9401</v>
      </c>
      <c r="C43" s="89"/>
    </row>
    <row r="44" spans="1:5">
      <c r="A44" s="34" t="s">
        <v>492</v>
      </c>
      <c r="B44" s="35">
        <v>6820</v>
      </c>
      <c r="C44" s="89"/>
    </row>
    <row r="45" spans="1:5">
      <c r="A45" s="34" t="s">
        <v>493</v>
      </c>
      <c r="B45" s="35">
        <v>6315</v>
      </c>
      <c r="C45" s="89"/>
    </row>
    <row r="46" spans="1:5">
      <c r="A46" s="34" t="s">
        <v>494</v>
      </c>
      <c r="B46" s="35">
        <v>6236</v>
      </c>
      <c r="C46" s="89"/>
    </row>
    <row r="47" spans="1:5">
      <c r="A47" s="34" t="s">
        <v>495</v>
      </c>
      <c r="B47" s="35">
        <v>6155</v>
      </c>
      <c r="C47" s="89"/>
    </row>
    <row r="48" spans="1:5">
      <c r="A48" s="34" t="s">
        <v>496</v>
      </c>
      <c r="B48" s="35">
        <v>6110</v>
      </c>
      <c r="C48" s="89"/>
    </row>
    <row r="49" spans="1:3">
      <c r="A49" s="34" t="s">
        <v>497</v>
      </c>
      <c r="B49" s="35">
        <v>5931</v>
      </c>
      <c r="C49" s="89"/>
    </row>
    <row r="50" spans="1:3">
      <c r="A50" s="34" t="s">
        <v>498</v>
      </c>
      <c r="B50" s="35">
        <v>5815</v>
      </c>
      <c r="C50" s="89"/>
    </row>
    <row r="51" spans="1:3">
      <c r="A51" s="34" t="s">
        <v>499</v>
      </c>
      <c r="B51" s="35">
        <v>4932</v>
      </c>
      <c r="C51" s="89"/>
    </row>
    <row r="52" spans="1:3">
      <c r="A52" s="34" t="s">
        <v>500</v>
      </c>
      <c r="B52" s="35">
        <v>4900</v>
      </c>
      <c r="C52" s="89"/>
    </row>
    <row r="53" spans="1:3">
      <c r="A53" s="34" t="s">
        <v>501</v>
      </c>
      <c r="B53" s="35">
        <v>4783</v>
      </c>
      <c r="C53" s="89"/>
    </row>
    <row r="54" spans="1:3">
      <c r="A54" s="34" t="s">
        <v>502</v>
      </c>
      <c r="B54" s="35">
        <v>4631</v>
      </c>
      <c r="C54" s="89"/>
    </row>
    <row r="55" spans="1:3">
      <c r="A55" s="34" t="s">
        <v>503</v>
      </c>
      <c r="B55" s="35">
        <v>4465</v>
      </c>
      <c r="C55" s="89"/>
    </row>
    <row r="56" spans="1:3">
      <c r="A56" s="34" t="s">
        <v>504</v>
      </c>
      <c r="B56" s="35">
        <v>3908</v>
      </c>
      <c r="C56" s="89"/>
    </row>
    <row r="57" spans="1:3">
      <c r="A57" s="34" t="s">
        <v>505</v>
      </c>
      <c r="B57" s="35">
        <v>3893</v>
      </c>
      <c r="C57" s="89"/>
    </row>
    <row r="58" spans="1:3">
      <c r="A58" s="34" t="s">
        <v>506</v>
      </c>
      <c r="B58" s="35">
        <v>3809</v>
      </c>
      <c r="C58" s="89"/>
    </row>
    <row r="59" spans="1:3">
      <c r="A59" s="34" t="s">
        <v>507</v>
      </c>
      <c r="B59" s="35">
        <v>3769</v>
      </c>
      <c r="C59" s="89"/>
    </row>
    <row r="60" spans="1:3">
      <c r="A60" s="34" t="s">
        <v>508</v>
      </c>
      <c r="B60" s="35">
        <v>3342</v>
      </c>
      <c r="C60" s="89"/>
    </row>
    <row r="61" spans="1:3">
      <c r="A61" s="34" t="s">
        <v>509</v>
      </c>
      <c r="B61" s="35">
        <v>2974</v>
      </c>
      <c r="C61" s="89"/>
    </row>
    <row r="62" spans="1:3">
      <c r="A62" s="34" t="s">
        <v>510</v>
      </c>
      <c r="B62" s="35">
        <v>2939</v>
      </c>
      <c r="C62" s="89"/>
    </row>
    <row r="63" spans="1:3">
      <c r="A63" s="34" t="s">
        <v>511</v>
      </c>
      <c r="B63" s="35">
        <v>2785</v>
      </c>
      <c r="C63" s="89"/>
    </row>
    <row r="64" spans="1:3">
      <c r="A64" s="34" t="s">
        <v>512</v>
      </c>
      <c r="B64" s="35">
        <v>2763</v>
      </c>
      <c r="C64" s="89"/>
    </row>
    <row r="65" spans="1:5">
      <c r="A65" s="34" t="s">
        <v>513</v>
      </c>
      <c r="B65" s="35">
        <v>2705</v>
      </c>
      <c r="C65" s="89"/>
    </row>
    <row r="66" spans="1:5">
      <c r="A66" s="34" t="s">
        <v>514</v>
      </c>
      <c r="B66" s="35">
        <v>2673</v>
      </c>
      <c r="C66" s="89"/>
    </row>
    <row r="67" spans="1:5">
      <c r="A67" s="34" t="s">
        <v>515</v>
      </c>
      <c r="B67" s="35">
        <v>2596</v>
      </c>
      <c r="C67" s="89"/>
    </row>
    <row r="68" spans="1:5">
      <c r="A68" s="34" t="s">
        <v>516</v>
      </c>
      <c r="B68" s="35">
        <v>2583</v>
      </c>
      <c r="C68" s="89"/>
    </row>
    <row r="69" spans="1:5">
      <c r="A69" s="34" t="s">
        <v>517</v>
      </c>
      <c r="B69" s="35">
        <v>2474</v>
      </c>
      <c r="C69" s="89"/>
    </row>
    <row r="70" spans="1:5">
      <c r="A70" s="34" t="s">
        <v>518</v>
      </c>
      <c r="B70" s="35">
        <v>2449</v>
      </c>
      <c r="C70" s="89"/>
    </row>
    <row r="71" spans="1:5">
      <c r="A71" s="34" t="s">
        <v>519</v>
      </c>
      <c r="B71" s="35">
        <v>2439</v>
      </c>
      <c r="C71" s="89"/>
      <c r="E71" s="39"/>
    </row>
    <row r="72" spans="1:5">
      <c r="A72" s="34" t="s">
        <v>520</v>
      </c>
      <c r="B72" s="35">
        <v>2432</v>
      </c>
      <c r="C72" s="89"/>
    </row>
    <row r="73" spans="1:5">
      <c r="A73" s="34" t="s">
        <v>521</v>
      </c>
      <c r="B73" s="35">
        <v>2401</v>
      </c>
      <c r="C73" s="89"/>
    </row>
    <row r="74" spans="1:5">
      <c r="A74" s="34" t="s">
        <v>522</v>
      </c>
      <c r="B74" s="35">
        <v>2377</v>
      </c>
      <c r="C74" s="89"/>
    </row>
    <row r="75" spans="1:5">
      <c r="A75" s="34" t="s">
        <v>523</v>
      </c>
      <c r="B75" s="35">
        <v>2359</v>
      </c>
      <c r="C75" s="89"/>
    </row>
    <row r="76" spans="1:5">
      <c r="A76" s="34" t="s">
        <v>524</v>
      </c>
      <c r="B76" s="35">
        <v>2164</v>
      </c>
      <c r="C76" s="89"/>
    </row>
    <row r="77" spans="1:5">
      <c r="A77" s="34" t="s">
        <v>525</v>
      </c>
      <c r="B77" s="35">
        <v>2042</v>
      </c>
      <c r="C77" s="89"/>
    </row>
    <row r="78" spans="1:5">
      <c r="A78" s="34" t="s">
        <v>526</v>
      </c>
      <c r="B78" s="35">
        <v>1996</v>
      </c>
      <c r="C78" s="89"/>
    </row>
    <row r="79" spans="1:5">
      <c r="A79" s="34" t="s">
        <v>527</v>
      </c>
      <c r="B79" s="35">
        <v>1777</v>
      </c>
      <c r="C79" s="89"/>
    </row>
    <row r="80" spans="1:5">
      <c r="A80" s="34" t="s">
        <v>528</v>
      </c>
      <c r="B80" s="35">
        <v>1669</v>
      </c>
      <c r="C80" s="89"/>
    </row>
    <row r="81" spans="1:3">
      <c r="A81" s="34" t="s">
        <v>529</v>
      </c>
      <c r="B81" s="35">
        <v>1668</v>
      </c>
      <c r="C81" s="89"/>
    </row>
    <row r="82" spans="1:3">
      <c r="A82" s="34" t="s">
        <v>530</v>
      </c>
      <c r="B82" s="35">
        <v>1657</v>
      </c>
      <c r="C82" s="89"/>
    </row>
    <row r="83" spans="1:3">
      <c r="A83" s="34" t="s">
        <v>531</v>
      </c>
      <c r="B83" s="35">
        <v>1625</v>
      </c>
      <c r="C83" s="89"/>
    </row>
    <row r="84" spans="1:3">
      <c r="A84" s="34" t="s">
        <v>532</v>
      </c>
      <c r="B84" s="35">
        <v>1557</v>
      </c>
      <c r="C84" s="89"/>
    </row>
    <row r="85" spans="1:3">
      <c r="A85" s="34" t="s">
        <v>533</v>
      </c>
      <c r="B85" s="35">
        <v>1436</v>
      </c>
      <c r="C85" s="89"/>
    </row>
    <row r="86" spans="1:3">
      <c r="A86" s="34" t="s">
        <v>534</v>
      </c>
      <c r="B86" s="35">
        <v>1359</v>
      </c>
      <c r="C86" s="89"/>
    </row>
    <row r="87" spans="1:3">
      <c r="A87" s="34" t="s">
        <v>535</v>
      </c>
      <c r="B87" s="35">
        <v>1349</v>
      </c>
      <c r="C87" s="89"/>
    </row>
    <row r="88" spans="1:3">
      <c r="A88" s="34" t="s">
        <v>536</v>
      </c>
      <c r="B88" s="35">
        <v>1301</v>
      </c>
      <c r="C88" s="89"/>
    </row>
    <row r="89" spans="1:3">
      <c r="A89" s="34" t="s">
        <v>537</v>
      </c>
      <c r="B89" s="35">
        <v>1233</v>
      </c>
      <c r="C89" s="89"/>
    </row>
    <row r="90" spans="1:3">
      <c r="A90" s="34" t="s">
        <v>538</v>
      </c>
      <c r="B90" s="35">
        <v>1228</v>
      </c>
      <c r="C90" s="89"/>
    </row>
    <row r="91" spans="1:3">
      <c r="A91" s="34" t="s">
        <v>539</v>
      </c>
      <c r="B91" s="35">
        <v>1110</v>
      </c>
      <c r="C91" s="89"/>
    </row>
    <row r="92" spans="1:3">
      <c r="A92" s="34" t="s">
        <v>540</v>
      </c>
      <c r="B92" s="35">
        <v>980</v>
      </c>
      <c r="C92" s="89"/>
    </row>
    <row r="93" spans="1:3">
      <c r="A93" s="34" t="s">
        <v>541</v>
      </c>
      <c r="B93" s="35">
        <v>937</v>
      </c>
      <c r="C93" s="89"/>
    </row>
    <row r="94" spans="1:3">
      <c r="A94" s="34" t="s">
        <v>542</v>
      </c>
      <c r="B94" s="35">
        <v>885</v>
      </c>
      <c r="C94" s="89"/>
    </row>
    <row r="95" spans="1:3">
      <c r="A95" s="34" t="s">
        <v>543</v>
      </c>
      <c r="B95" s="35">
        <v>858</v>
      </c>
      <c r="C95" s="89"/>
    </row>
    <row r="96" spans="1:3">
      <c r="A96" s="34" t="s">
        <v>544</v>
      </c>
      <c r="B96" s="35">
        <v>791</v>
      </c>
      <c r="C96" s="89"/>
    </row>
    <row r="97" spans="1:3">
      <c r="A97" s="34" t="s">
        <v>545</v>
      </c>
      <c r="B97" s="35">
        <v>790</v>
      </c>
      <c r="C97" s="89"/>
    </row>
    <row r="98" spans="1:3">
      <c r="A98" s="34" t="s">
        <v>546</v>
      </c>
      <c r="B98" s="35">
        <v>782</v>
      </c>
      <c r="C98" s="89"/>
    </row>
    <row r="99" spans="1:3">
      <c r="A99" s="34" t="s">
        <v>547</v>
      </c>
      <c r="B99" s="35">
        <v>695</v>
      </c>
      <c r="C99" s="89"/>
    </row>
    <row r="100" spans="1:3">
      <c r="A100" s="34" t="s">
        <v>548</v>
      </c>
      <c r="B100" s="35">
        <v>651</v>
      </c>
      <c r="C100" s="89"/>
    </row>
    <row r="101" spans="1:3">
      <c r="A101" s="34" t="s">
        <v>549</v>
      </c>
      <c r="B101" s="35">
        <v>605</v>
      </c>
      <c r="C101" s="89"/>
    </row>
    <row r="102" spans="1:3">
      <c r="A102" s="34" t="s">
        <v>550</v>
      </c>
      <c r="B102" s="35">
        <v>589</v>
      </c>
      <c r="C102" s="89"/>
    </row>
    <row r="103" spans="1:3">
      <c r="A103" s="34" t="s">
        <v>551</v>
      </c>
      <c r="B103" s="35">
        <v>517</v>
      </c>
      <c r="C103" s="89"/>
    </row>
    <row r="104" spans="1:3">
      <c r="A104" s="34" t="s">
        <v>552</v>
      </c>
      <c r="B104" s="35">
        <v>472</v>
      </c>
      <c r="C104" s="89"/>
    </row>
    <row r="105" spans="1:3">
      <c r="A105" s="34" t="s">
        <v>553</v>
      </c>
      <c r="B105" s="35">
        <v>468</v>
      </c>
      <c r="C105" s="89"/>
    </row>
    <row r="106" spans="1:3">
      <c r="A106" s="34" t="s">
        <v>554</v>
      </c>
      <c r="B106" s="35">
        <v>457</v>
      </c>
      <c r="C106" s="89"/>
    </row>
    <row r="107" spans="1:3">
      <c r="A107" s="34" t="s">
        <v>555</v>
      </c>
      <c r="B107" s="35">
        <v>401</v>
      </c>
      <c r="C107" s="89"/>
    </row>
    <row r="108" spans="1:3">
      <c r="A108" s="34" t="s">
        <v>556</v>
      </c>
      <c r="B108" s="35">
        <v>392</v>
      </c>
      <c r="C108" s="89"/>
    </row>
    <row r="109" spans="1:3">
      <c r="A109" s="34" t="s">
        <v>557</v>
      </c>
      <c r="B109" s="35">
        <v>362</v>
      </c>
      <c r="C109" s="89"/>
    </row>
    <row r="110" spans="1:3">
      <c r="A110" s="34" t="s">
        <v>558</v>
      </c>
      <c r="B110" s="35">
        <v>355</v>
      </c>
      <c r="C110" s="89"/>
    </row>
    <row r="111" spans="1:3">
      <c r="A111" s="34" t="s">
        <v>559</v>
      </c>
      <c r="B111" s="35">
        <v>339</v>
      </c>
      <c r="C111" s="89"/>
    </row>
    <row r="112" spans="1:3">
      <c r="A112" s="34" t="s">
        <v>560</v>
      </c>
      <c r="B112" s="35">
        <v>329</v>
      </c>
      <c r="C112" s="89"/>
    </row>
    <row r="113" spans="1:8">
      <c r="A113" s="34" t="s">
        <v>561</v>
      </c>
      <c r="B113" s="35">
        <v>319</v>
      </c>
      <c r="C113" s="89"/>
    </row>
    <row r="114" spans="1:8">
      <c r="A114" s="34" t="s">
        <v>562</v>
      </c>
      <c r="B114" s="35">
        <v>300</v>
      </c>
      <c r="C114" s="89"/>
    </row>
    <row r="115" spans="1:8">
      <c r="A115" s="34" t="s">
        <v>563</v>
      </c>
      <c r="B115" s="35">
        <v>288</v>
      </c>
      <c r="C115" s="89"/>
    </row>
    <row r="116" spans="1:8">
      <c r="A116" s="34" t="s">
        <v>564</v>
      </c>
      <c r="B116" s="35">
        <v>249</v>
      </c>
      <c r="C116" s="89"/>
    </row>
    <row r="117" spans="1:8">
      <c r="A117" s="34" t="s">
        <v>565</v>
      </c>
      <c r="B117" s="35">
        <v>227</v>
      </c>
      <c r="C117" s="89"/>
    </row>
    <row r="118" spans="1:8">
      <c r="A118" s="34" t="s">
        <v>566</v>
      </c>
      <c r="B118" s="35">
        <v>227</v>
      </c>
      <c r="C118" s="89"/>
    </row>
    <row r="119" spans="1:8">
      <c r="A119" s="34" t="s">
        <v>567</v>
      </c>
      <c r="B119" s="35">
        <v>204</v>
      </c>
      <c r="C119" s="89"/>
    </row>
    <row r="120" spans="1:8">
      <c r="A120" s="34" t="s">
        <v>568</v>
      </c>
      <c r="B120" s="35">
        <v>194</v>
      </c>
      <c r="C120" s="89"/>
    </row>
    <row r="121" spans="1:8">
      <c r="A121" s="34" t="s">
        <v>569</v>
      </c>
      <c r="B121" s="35">
        <v>147</v>
      </c>
      <c r="C121" s="89"/>
    </row>
    <row r="122" spans="1:8">
      <c r="A122" s="34" t="s">
        <v>570</v>
      </c>
      <c r="B122" s="35">
        <v>103</v>
      </c>
      <c r="C122" s="89"/>
    </row>
    <row r="123" spans="1:8">
      <c r="A123" s="34" t="s">
        <v>571</v>
      </c>
      <c r="B123" s="35">
        <v>90</v>
      </c>
      <c r="C123" s="89"/>
    </row>
    <row r="124" spans="1:8">
      <c r="A124" s="34" t="s">
        <v>572</v>
      </c>
      <c r="B124" s="35">
        <v>53</v>
      </c>
      <c r="C124" s="89"/>
    </row>
    <row r="125" spans="1:8">
      <c r="A125" s="34" t="s">
        <v>573</v>
      </c>
      <c r="B125" s="35">
        <v>0</v>
      </c>
      <c r="C125" s="89"/>
      <c r="E125" s="91">
        <f>SUM(B2:B125)</f>
        <v>3120297</v>
      </c>
      <c r="F125" s="92" t="s">
        <v>705</v>
      </c>
      <c r="G125" s="92" t="s">
        <v>705</v>
      </c>
      <c r="H125" s="93" t="s">
        <v>706</v>
      </c>
    </row>
    <row r="126" spans="1:8">
      <c r="C126" s="89"/>
      <c r="E126" s="21">
        <f ca="1">CELL("row",E124)</f>
        <v>124</v>
      </c>
      <c r="F126" s="92" t="s">
        <v>705</v>
      </c>
      <c r="G126" s="92" t="s">
        <v>705</v>
      </c>
      <c r="H126" s="92" t="s">
        <v>707</v>
      </c>
    </row>
    <row r="127" spans="1:8">
      <c r="C127" s="89"/>
    </row>
    <row r="128" spans="1:8">
      <c r="C128" s="89"/>
    </row>
    <row r="129" spans="3:3">
      <c r="C129" s="89"/>
    </row>
    <row r="130" spans="3:3">
      <c r="C130" s="89"/>
    </row>
    <row r="131" spans="3:3">
      <c r="C131" s="89"/>
    </row>
    <row r="132" spans="3:3">
      <c r="C132" s="89"/>
    </row>
    <row r="133" spans="3:3">
      <c r="C133" s="89"/>
    </row>
    <row r="134" spans="3:3">
      <c r="C134" s="89"/>
    </row>
    <row r="135" spans="3:3">
      <c r="C135" s="89"/>
    </row>
    <row r="136" spans="3:3">
      <c r="C136" s="89"/>
    </row>
    <row r="137" spans="3:3">
      <c r="C137" s="89"/>
    </row>
    <row r="138" spans="3:3">
      <c r="C138" s="89"/>
    </row>
    <row r="139" spans="3:3">
      <c r="C139" s="89"/>
    </row>
    <row r="140" spans="3:3">
      <c r="C140" s="89"/>
    </row>
    <row r="141" spans="3:3">
      <c r="C141" s="89"/>
    </row>
    <row r="142" spans="3:3">
      <c r="C142" s="89"/>
    </row>
    <row r="143" spans="3:3">
      <c r="C143" s="8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RowHeight="15" x14ac:dyDescent="0"/>
  <cols>
    <col min="1" max="1" width="15" bestFit="1" customWidth="1"/>
    <col min="2" max="2" width="5.33203125" customWidth="1"/>
  </cols>
  <sheetData>
    <row r="1" spans="1:2">
      <c r="A1" s="15" t="s">
        <v>773</v>
      </c>
    </row>
    <row r="3" spans="1:2">
      <c r="A3" s="96" t="s">
        <v>768</v>
      </c>
    </row>
    <row r="4" spans="1:2">
      <c r="A4" s="96" t="s">
        <v>770</v>
      </c>
      <c r="B4" t="s">
        <v>769</v>
      </c>
    </row>
    <row r="5" spans="1:2">
      <c r="A5" s="98" t="s">
        <v>41</v>
      </c>
      <c r="B5" s="97">
        <v>5</v>
      </c>
    </row>
    <row r="6" spans="1:2">
      <c r="A6" s="98" t="s">
        <v>36</v>
      </c>
      <c r="B6" s="97">
        <v>3</v>
      </c>
    </row>
    <row r="7" spans="1:2">
      <c r="A7" s="98" t="s">
        <v>50</v>
      </c>
      <c r="B7" s="97">
        <v>2</v>
      </c>
    </row>
    <row r="8" spans="1:2">
      <c r="A8" s="98" t="s">
        <v>48</v>
      </c>
      <c r="B8" s="97">
        <v>2</v>
      </c>
    </row>
    <row r="9" spans="1:2">
      <c r="A9" s="98" t="s">
        <v>55</v>
      </c>
      <c r="B9" s="97">
        <v>2</v>
      </c>
    </row>
    <row r="10" spans="1:2">
      <c r="A10" s="98" t="s">
        <v>76</v>
      </c>
      <c r="B10" s="97">
        <v>1</v>
      </c>
    </row>
    <row r="11" spans="1:2">
      <c r="A11" s="98" t="s">
        <v>78</v>
      </c>
      <c r="B11" s="97">
        <v>1</v>
      </c>
    </row>
    <row r="12" spans="1:2">
      <c r="A12" s="98" t="s">
        <v>771</v>
      </c>
      <c r="B12" s="97">
        <v>16</v>
      </c>
    </row>
  </sheetData>
  <sortState ref="A3:B12">
    <sortCondition descending="1" ref="B5"/>
  </sortState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baseColWidth="10" defaultRowHeight="15" x14ac:dyDescent="0"/>
  <cols>
    <col min="1" max="1" width="20" style="41" bestFit="1" customWidth="1"/>
    <col min="2" max="2" width="10.83203125" style="41"/>
    <col min="3" max="3" width="29" style="41" bestFit="1" customWidth="1"/>
    <col min="4" max="4" width="10.83203125" style="41"/>
    <col min="5" max="5" width="13.6640625" style="41" bestFit="1" customWidth="1"/>
    <col min="6" max="6" width="10.83203125" style="41"/>
    <col min="7" max="7" width="48.83203125" style="41" bestFit="1" customWidth="1"/>
    <col min="8" max="8" width="11.83203125" style="41" bestFit="1" customWidth="1"/>
    <col min="9" max="16384" width="10.83203125" style="41"/>
  </cols>
  <sheetData>
    <row r="1" spans="1:8" s="15" customFormat="1">
      <c r="A1" s="15" t="s">
        <v>574</v>
      </c>
      <c r="B1" s="15" t="s">
        <v>32</v>
      </c>
      <c r="C1" s="15" t="s">
        <v>575</v>
      </c>
      <c r="D1" s="15" t="s">
        <v>576</v>
      </c>
      <c r="E1" s="15" t="s">
        <v>577</v>
      </c>
      <c r="F1" s="15" t="s">
        <v>578</v>
      </c>
      <c r="G1" s="15" t="s">
        <v>579</v>
      </c>
      <c r="H1" s="40" t="s">
        <v>580</v>
      </c>
    </row>
    <row r="2" spans="1:8">
      <c r="A2" s="41" t="s">
        <v>581</v>
      </c>
      <c r="B2" s="41" t="s">
        <v>41</v>
      </c>
      <c r="C2" s="41" t="s">
        <v>582</v>
      </c>
      <c r="D2" s="41">
        <v>101</v>
      </c>
      <c r="E2" s="41" t="s">
        <v>583</v>
      </c>
    </row>
    <row r="3" spans="1:8">
      <c r="A3" s="41" t="s">
        <v>584</v>
      </c>
      <c r="B3" s="41" t="s">
        <v>50</v>
      </c>
      <c r="C3" s="41" t="s">
        <v>585</v>
      </c>
      <c r="D3" s="41">
        <v>207</v>
      </c>
      <c r="E3" s="41" t="s">
        <v>586</v>
      </c>
    </row>
    <row r="4" spans="1:8">
      <c r="A4" s="41" t="s">
        <v>587</v>
      </c>
      <c r="B4" s="41" t="s">
        <v>55</v>
      </c>
      <c r="C4" s="41" t="s">
        <v>588</v>
      </c>
      <c r="D4" s="41">
        <v>205</v>
      </c>
      <c r="E4" s="41" t="s">
        <v>589</v>
      </c>
    </row>
    <row r="5" spans="1:8">
      <c r="A5" s="41" t="s">
        <v>590</v>
      </c>
      <c r="B5" s="41" t="s">
        <v>41</v>
      </c>
      <c r="C5" s="41" t="s">
        <v>591</v>
      </c>
      <c r="D5" s="41">
        <v>206</v>
      </c>
      <c r="E5" s="41" t="s">
        <v>592</v>
      </c>
    </row>
    <row r="6" spans="1:8">
      <c r="A6" s="41" t="s">
        <v>593</v>
      </c>
      <c r="B6" s="41" t="s">
        <v>594</v>
      </c>
      <c r="C6" s="41" t="s">
        <v>595</v>
      </c>
      <c r="D6" s="41">
        <v>28</v>
      </c>
      <c r="E6" s="41" t="s">
        <v>596</v>
      </c>
    </row>
    <row r="7" spans="1:8">
      <c r="A7" s="41" t="s">
        <v>597</v>
      </c>
      <c r="B7" s="41" t="s">
        <v>83</v>
      </c>
      <c r="C7" s="41" t="s">
        <v>598</v>
      </c>
      <c r="D7" s="41">
        <v>105</v>
      </c>
      <c r="E7" s="41" t="s">
        <v>599</v>
      </c>
    </row>
    <row r="8" spans="1:8">
      <c r="A8" s="41" t="s">
        <v>600</v>
      </c>
      <c r="B8" s="41" t="s">
        <v>36</v>
      </c>
      <c r="C8" s="41" t="s">
        <v>601</v>
      </c>
      <c r="D8" s="41">
        <v>112</v>
      </c>
      <c r="E8" s="41" t="s">
        <v>602</v>
      </c>
    </row>
    <row r="9" spans="1:8">
      <c r="A9" s="41" t="s">
        <v>603</v>
      </c>
      <c r="B9" s="41" t="s">
        <v>36</v>
      </c>
      <c r="C9" s="41" t="s">
        <v>604</v>
      </c>
      <c r="D9" s="41">
        <v>203</v>
      </c>
      <c r="E9" s="41" t="s">
        <v>605</v>
      </c>
    </row>
    <row r="10" spans="1:8">
      <c r="A10" s="41" t="s">
        <v>606</v>
      </c>
      <c r="B10" s="41" t="s">
        <v>41</v>
      </c>
      <c r="C10" s="41" t="s">
        <v>607</v>
      </c>
      <c r="D10" s="41">
        <v>304</v>
      </c>
      <c r="E10" s="41" t="s">
        <v>608</v>
      </c>
    </row>
    <row r="11" spans="1:8">
      <c r="A11" s="41" t="s">
        <v>609</v>
      </c>
      <c r="B11" s="41" t="s">
        <v>55</v>
      </c>
      <c r="C11" s="41" t="s">
        <v>610</v>
      </c>
      <c r="D11" s="41">
        <v>305</v>
      </c>
      <c r="E11" s="41" t="s">
        <v>611</v>
      </c>
    </row>
    <row r="12" spans="1:8">
      <c r="A12" s="41" t="s">
        <v>612</v>
      </c>
      <c r="B12" s="41" t="s">
        <v>48</v>
      </c>
      <c r="C12" s="41" t="s">
        <v>613</v>
      </c>
      <c r="D12" s="41">
        <v>9</v>
      </c>
      <c r="E12" s="41" t="s">
        <v>614</v>
      </c>
    </row>
    <row r="13" spans="1:8">
      <c r="A13" s="41" t="s">
        <v>615</v>
      </c>
      <c r="B13" s="41" t="s">
        <v>41</v>
      </c>
      <c r="C13" s="41" t="s">
        <v>616</v>
      </c>
      <c r="D13" s="41">
        <v>35</v>
      </c>
      <c r="E13" s="41" t="s">
        <v>617</v>
      </c>
    </row>
    <row r="14" spans="1:8">
      <c r="A14" s="41" t="s">
        <v>618</v>
      </c>
      <c r="B14" s="41" t="s">
        <v>36</v>
      </c>
      <c r="C14" s="41" t="s">
        <v>619</v>
      </c>
      <c r="D14" s="41">
        <v>27</v>
      </c>
      <c r="E14" s="41" t="s">
        <v>620</v>
      </c>
    </row>
    <row r="15" spans="1:8">
      <c r="A15" s="41" t="s">
        <v>621</v>
      </c>
      <c r="B15" s="41" t="s">
        <v>36</v>
      </c>
      <c r="C15" s="41" t="s">
        <v>622</v>
      </c>
      <c r="D15" s="41">
        <v>37</v>
      </c>
      <c r="E15" s="41" t="s">
        <v>623</v>
      </c>
    </row>
    <row r="16" spans="1:8">
      <c r="A16" s="41" t="s">
        <v>624</v>
      </c>
      <c r="B16" s="41" t="s">
        <v>36</v>
      </c>
      <c r="C16" s="41" t="s">
        <v>625</v>
      </c>
      <c r="D16" s="41">
        <v>104</v>
      </c>
      <c r="E16" s="41" t="s">
        <v>626</v>
      </c>
    </row>
    <row r="17" spans="1:5">
      <c r="A17" s="41" t="s">
        <v>627</v>
      </c>
      <c r="B17" s="41" t="s">
        <v>36</v>
      </c>
      <c r="C17" s="41" t="s">
        <v>628</v>
      </c>
      <c r="D17" s="41">
        <v>111</v>
      </c>
      <c r="E17" s="41" t="s">
        <v>629</v>
      </c>
    </row>
    <row r="18" spans="1:5">
      <c r="A18" s="41" t="s">
        <v>630</v>
      </c>
      <c r="B18" s="41" t="s">
        <v>50</v>
      </c>
      <c r="C18" s="41" t="s">
        <v>631</v>
      </c>
      <c r="D18" s="41">
        <v>109</v>
      </c>
      <c r="E18" s="41" t="s">
        <v>632</v>
      </c>
    </row>
    <row r="19" spans="1:5">
      <c r="A19" s="41" t="s">
        <v>633</v>
      </c>
      <c r="B19" s="41" t="s">
        <v>50</v>
      </c>
      <c r="C19" s="41" t="s">
        <v>634</v>
      </c>
      <c r="D19" s="41">
        <v>25</v>
      </c>
      <c r="E19" s="41" t="s">
        <v>635</v>
      </c>
    </row>
    <row r="20" spans="1:5">
      <c r="A20" s="41" t="s">
        <v>636</v>
      </c>
      <c r="B20" s="41" t="s">
        <v>36</v>
      </c>
      <c r="C20" s="41" t="s">
        <v>637</v>
      </c>
      <c r="D20" s="41">
        <v>107</v>
      </c>
      <c r="E20" s="41" t="s">
        <v>638</v>
      </c>
    </row>
    <row r="21" spans="1:5">
      <c r="A21" s="41" t="s">
        <v>639</v>
      </c>
      <c r="B21" s="41" t="s">
        <v>36</v>
      </c>
      <c r="C21" s="41" t="s">
        <v>640</v>
      </c>
      <c r="D21" s="41">
        <v>116</v>
      </c>
      <c r="E21" s="41" t="s">
        <v>641</v>
      </c>
    </row>
    <row r="22" spans="1:5">
      <c r="A22" s="41" t="s">
        <v>642</v>
      </c>
      <c r="B22" s="41" t="s">
        <v>55</v>
      </c>
      <c r="C22" s="41" t="s">
        <v>643</v>
      </c>
      <c r="D22" s="41">
        <v>26</v>
      </c>
      <c r="E22" s="41" t="s">
        <v>644</v>
      </c>
    </row>
    <row r="23" spans="1:5">
      <c r="A23" s="41" t="s">
        <v>645</v>
      </c>
      <c r="B23" s="41" t="s">
        <v>41</v>
      </c>
      <c r="C23" s="41" t="s">
        <v>646</v>
      </c>
      <c r="D23" s="41">
        <v>106</v>
      </c>
      <c r="E23" s="41" t="s">
        <v>647</v>
      </c>
    </row>
    <row r="24" spans="1:5">
      <c r="A24" s="41" t="s">
        <v>648</v>
      </c>
      <c r="B24" s="41" t="s">
        <v>48</v>
      </c>
      <c r="C24" s="41" t="s">
        <v>649</v>
      </c>
      <c r="D24" s="41">
        <v>302</v>
      </c>
      <c r="E24" s="41" t="s">
        <v>650</v>
      </c>
    </row>
    <row r="25" spans="1:5">
      <c r="A25" s="41" t="s">
        <v>651</v>
      </c>
      <c r="B25" s="41" t="s">
        <v>48</v>
      </c>
      <c r="C25" s="41" t="s">
        <v>652</v>
      </c>
      <c r="D25" s="41">
        <v>115</v>
      </c>
      <c r="E25" s="41" t="s">
        <v>653</v>
      </c>
    </row>
    <row r="26" spans="1:5">
      <c r="A26" s="41" t="s">
        <v>654</v>
      </c>
      <c r="B26" s="41" t="s">
        <v>78</v>
      </c>
      <c r="C26" s="41" t="s">
        <v>655</v>
      </c>
      <c r="D26" s="41">
        <v>110</v>
      </c>
      <c r="E26" s="41" t="s">
        <v>656</v>
      </c>
    </row>
    <row r="27" spans="1:5">
      <c r="A27" s="41" t="s">
        <v>657</v>
      </c>
      <c r="B27" s="41" t="s">
        <v>41</v>
      </c>
      <c r="C27" s="41" t="s">
        <v>658</v>
      </c>
      <c r="D27" s="41">
        <v>108</v>
      </c>
      <c r="E27" s="41" t="s">
        <v>659</v>
      </c>
    </row>
    <row r="28" spans="1:5">
      <c r="A28" s="41" t="s">
        <v>660</v>
      </c>
      <c r="B28" s="41" t="s">
        <v>36</v>
      </c>
      <c r="C28" s="41" t="s">
        <v>661</v>
      </c>
      <c r="D28" s="41">
        <v>34</v>
      </c>
      <c r="E28" s="41" t="s">
        <v>662</v>
      </c>
    </row>
    <row r="29" spans="1:5">
      <c r="A29" s="41" t="s">
        <v>663</v>
      </c>
      <c r="B29" s="41" t="s">
        <v>664</v>
      </c>
      <c r="C29" s="41" t="s">
        <v>665</v>
      </c>
      <c r="D29" s="41">
        <v>117</v>
      </c>
      <c r="E29" s="41" t="s">
        <v>666</v>
      </c>
    </row>
    <row r="30" spans="1:5">
      <c r="A30" s="41" t="s">
        <v>667</v>
      </c>
      <c r="B30" s="41" t="s">
        <v>78</v>
      </c>
      <c r="C30" s="41" t="s">
        <v>668</v>
      </c>
      <c r="D30" s="41">
        <v>102</v>
      </c>
      <c r="E30" s="41" t="s">
        <v>669</v>
      </c>
    </row>
    <row r="31" spans="1:5">
      <c r="A31" s="41" t="s">
        <v>670</v>
      </c>
      <c r="B31" s="41" t="s">
        <v>55</v>
      </c>
      <c r="C31" s="41" t="s">
        <v>671</v>
      </c>
      <c r="D31" s="41">
        <v>33</v>
      </c>
      <c r="E31" s="41" t="s">
        <v>672</v>
      </c>
    </row>
    <row r="32" spans="1:5">
      <c r="A32" s="41" t="s">
        <v>673</v>
      </c>
      <c r="B32" s="41" t="s">
        <v>78</v>
      </c>
      <c r="C32" s="41" t="s">
        <v>674</v>
      </c>
      <c r="D32" s="41">
        <v>36</v>
      </c>
      <c r="E32" s="41" t="s">
        <v>675</v>
      </c>
    </row>
    <row r="33" spans="1:5">
      <c r="A33" s="41" t="s">
        <v>676</v>
      </c>
      <c r="B33" s="41" t="s">
        <v>677</v>
      </c>
      <c r="C33" s="41" t="s">
        <v>678</v>
      </c>
      <c r="D33" s="41">
        <v>8</v>
      </c>
      <c r="E33" s="41" t="s">
        <v>679</v>
      </c>
    </row>
    <row r="34" spans="1:5">
      <c r="A34" s="41" t="s">
        <v>680</v>
      </c>
      <c r="B34" s="41" t="s">
        <v>55</v>
      </c>
      <c r="C34" s="41" t="s">
        <v>681</v>
      </c>
      <c r="D34" s="41">
        <v>113</v>
      </c>
      <c r="E34" s="41" t="s">
        <v>682</v>
      </c>
    </row>
    <row r="35" spans="1:5">
      <c r="A35" s="41" t="s">
        <v>683</v>
      </c>
      <c r="B35" s="41" t="s">
        <v>83</v>
      </c>
      <c r="C35" s="41" t="s">
        <v>684</v>
      </c>
      <c r="D35" s="41">
        <v>118</v>
      </c>
      <c r="E35" s="41" t="s">
        <v>685</v>
      </c>
    </row>
    <row r="36" spans="1:5">
      <c r="A36" s="41" t="s">
        <v>686</v>
      </c>
      <c r="B36" s="41" t="s">
        <v>36</v>
      </c>
      <c r="C36" s="41" t="s">
        <v>687</v>
      </c>
      <c r="D36" s="41">
        <v>23</v>
      </c>
      <c r="E36" s="41" t="s">
        <v>688</v>
      </c>
    </row>
    <row r="37" spans="1:5">
      <c r="A37" s="41" t="s">
        <v>689</v>
      </c>
      <c r="B37" s="41" t="s">
        <v>690</v>
      </c>
      <c r="C37" s="41" t="s">
        <v>691</v>
      </c>
      <c r="D37" s="41">
        <v>114</v>
      </c>
      <c r="E37" s="41" t="s">
        <v>692</v>
      </c>
    </row>
    <row r="38" spans="1:5">
      <c r="A38" s="41" t="s">
        <v>693</v>
      </c>
      <c r="B38" s="41" t="s">
        <v>41</v>
      </c>
      <c r="C38" s="41" t="s">
        <v>694</v>
      </c>
      <c r="D38" s="41">
        <v>103</v>
      </c>
      <c r="E38" s="41" t="s">
        <v>695</v>
      </c>
    </row>
    <row r="39" spans="1:5">
      <c r="A39" s="41" t="s">
        <v>696</v>
      </c>
      <c r="B39" s="41" t="s">
        <v>48</v>
      </c>
      <c r="C39" s="41" t="s">
        <v>697</v>
      </c>
      <c r="D39" s="41">
        <v>204</v>
      </c>
      <c r="E39" s="41" t="s">
        <v>698</v>
      </c>
    </row>
    <row r="40" spans="1:5">
      <c r="A40" s="41" t="s">
        <v>699</v>
      </c>
      <c r="B40" s="41" t="s">
        <v>50</v>
      </c>
      <c r="C40" s="41" t="s">
        <v>700</v>
      </c>
      <c r="D40" s="41">
        <v>303</v>
      </c>
      <c r="E40" s="41" t="s">
        <v>701</v>
      </c>
    </row>
    <row r="41" spans="1:5">
      <c r="A41" s="41" t="s">
        <v>702</v>
      </c>
      <c r="B41" s="41" t="s">
        <v>41</v>
      </c>
      <c r="C41" s="41" t="s">
        <v>703</v>
      </c>
      <c r="D41" s="41">
        <v>10</v>
      </c>
      <c r="E41" s="41" t="s">
        <v>704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2</vt:i4>
      </vt:variant>
    </vt:vector>
  </HeadingPairs>
  <TitlesOfParts>
    <vt:vector size="10" baseType="lpstr">
      <vt:lpstr>Resumo</vt:lpstr>
      <vt:lpstr>Resumo DESC</vt:lpstr>
      <vt:lpstr>Eleicoes2014 DE SC</vt:lpstr>
      <vt:lpstr>ALESC Partidos</vt:lpstr>
      <vt:lpstr>Resumo DFSC</vt:lpstr>
      <vt:lpstr>Eleicoes2014 DF SC</vt:lpstr>
      <vt:lpstr>CFESC</vt:lpstr>
      <vt:lpstr>ALESC</vt:lpstr>
      <vt:lpstr>Graf_DE</vt:lpstr>
      <vt:lpstr>Graf_DF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Roberto Teixeira Netto</dc:creator>
  <cp:lastModifiedBy>Carlos Roberto Teixeira Netto</cp:lastModifiedBy>
  <dcterms:created xsi:type="dcterms:W3CDTF">2018-03-11T22:40:06Z</dcterms:created>
  <dcterms:modified xsi:type="dcterms:W3CDTF">2018-03-12T12:48:07Z</dcterms:modified>
</cp:coreProperties>
</file>